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defaultThemeVersion="124226"/>
  <bookViews>
    <workbookView xWindow="-105" yWindow="-105" windowWidth="19425" windowHeight="10425" tabRatio="874"/>
  </bookViews>
  <sheets>
    <sheet name="SFP (3-5)" sheetId="1" r:id="rId1"/>
    <sheet name="PL (6)" sheetId="26" r:id="rId2"/>
    <sheet name="EQ-Consol Q1-19 (7)" sheetId="27" r:id="rId3"/>
    <sheet name="EQ-Consol Q1-20 (8)" sheetId="28" r:id="rId4"/>
    <sheet name="EQ-Separate Q1-19 (9)" sheetId="29" r:id="rId5"/>
    <sheet name="EQ-Separate Q1-20 (10)" sheetId="30" r:id="rId6"/>
    <sheet name="CF (11-12)" sheetId="32" r:id="rId7"/>
  </sheets>
  <definedNames>
    <definedName name="_w1" localSheetId="6" hidden="1">{#N/A,#N/A,TRUE,"Valuation";#N/A,#N/A,TRUE,"Financ. Stat.";#N/A,#N/A,TRUE,"Contr. Sales";#N/A,#N/A,TRUE,"Sales-Purch. CDEC-SING";#N/A,#N/A,TRUE,"SING Oper.";#N/A,#N/A,TRUE,"Costs &amp; Other Sales";#N/A,#N/A,TRUE,"Fuel Consum.";#N/A,#N/A,TRUE,"Depreciation";#N/A,#N/A,TRUE,"Work. Cap.";#N/A,#N/A,TRUE,"Assump.";#N/A,#N/A,TRUE,"Discount Rates"}</definedName>
    <definedName name="_w1" localSheetId="2" hidden="1">{#N/A,#N/A,TRUE,"Valuation";#N/A,#N/A,TRUE,"Financ. Stat.";#N/A,#N/A,TRUE,"Contr. Sales";#N/A,#N/A,TRUE,"Sales-Purch. CDEC-SING";#N/A,#N/A,TRUE,"SING Oper.";#N/A,#N/A,TRUE,"Costs &amp; Other Sales";#N/A,#N/A,TRUE,"Fuel Consum.";#N/A,#N/A,TRUE,"Depreciation";#N/A,#N/A,TRUE,"Work. Cap.";#N/A,#N/A,TRUE,"Assump.";#N/A,#N/A,TRUE,"Discount Rates"}</definedName>
    <definedName name="_w1" localSheetId="3" hidden="1">{#N/A,#N/A,TRUE,"Valuation";#N/A,#N/A,TRUE,"Financ. Stat.";#N/A,#N/A,TRUE,"Contr. Sales";#N/A,#N/A,TRUE,"Sales-Purch. CDEC-SING";#N/A,#N/A,TRUE,"SING Oper.";#N/A,#N/A,TRUE,"Costs &amp; Other Sales";#N/A,#N/A,TRUE,"Fuel Consum.";#N/A,#N/A,TRUE,"Depreciation";#N/A,#N/A,TRUE,"Work. Cap.";#N/A,#N/A,TRUE,"Assump.";#N/A,#N/A,TRUE,"Discount Rates"}</definedName>
    <definedName name="_w1" localSheetId="4" hidden="1">{#N/A,#N/A,TRUE,"Valuation";#N/A,#N/A,TRUE,"Financ. Stat.";#N/A,#N/A,TRUE,"Contr. Sales";#N/A,#N/A,TRUE,"Sales-Purch. CDEC-SING";#N/A,#N/A,TRUE,"SING Oper.";#N/A,#N/A,TRUE,"Costs &amp; Other Sales";#N/A,#N/A,TRUE,"Fuel Consum.";#N/A,#N/A,TRUE,"Depreciation";#N/A,#N/A,TRUE,"Work. Cap.";#N/A,#N/A,TRUE,"Assump.";#N/A,#N/A,TRUE,"Discount Rates"}</definedName>
    <definedName name="_w1" localSheetId="5" hidden="1">{#N/A,#N/A,TRUE,"Valuation";#N/A,#N/A,TRUE,"Financ. Stat.";#N/A,#N/A,TRUE,"Contr. Sales";#N/A,#N/A,TRUE,"Sales-Purch. CDEC-SING";#N/A,#N/A,TRUE,"SING Oper.";#N/A,#N/A,TRUE,"Costs &amp; Other Sales";#N/A,#N/A,TRUE,"Fuel Consum.";#N/A,#N/A,TRUE,"Depreciation";#N/A,#N/A,TRUE,"Work. Cap.";#N/A,#N/A,TRUE,"Assump.";#N/A,#N/A,TRUE,"Discount Rates"}</definedName>
    <definedName name="_w1" localSheetId="1" hidden="1">{#N/A,#N/A,TRUE,"Valuation";#N/A,#N/A,TRUE,"Financ. Stat.";#N/A,#N/A,TRUE,"Contr. Sales";#N/A,#N/A,TRUE,"Sales-Purch. CDEC-SING";#N/A,#N/A,TRUE,"SING Oper.";#N/A,#N/A,TRUE,"Costs &amp; Other Sales";#N/A,#N/A,TRUE,"Fuel Consum.";#N/A,#N/A,TRUE,"Depreciation";#N/A,#N/A,TRUE,"Work. Cap.";#N/A,#N/A,TRUE,"Assump.";#N/A,#N/A,TRUE,"Discount Rates"}</definedName>
    <definedName name="_w1" hidden="1">{#N/A,#N/A,TRUE,"Valuation";#N/A,#N/A,TRUE,"Financ. Stat.";#N/A,#N/A,TRUE,"Contr. Sales";#N/A,#N/A,TRUE,"Sales-Purch. CDEC-SING";#N/A,#N/A,TRUE,"SING Oper.";#N/A,#N/A,TRUE,"Costs &amp; Other Sales";#N/A,#N/A,TRUE,"Fuel Consum.";#N/A,#N/A,TRUE,"Depreciation";#N/A,#N/A,TRUE,"Work. Cap.";#N/A,#N/A,TRUE,"Assump.";#N/A,#N/A,TRUE,"Discount Rates"}</definedName>
    <definedName name="HTML_Email" hidden="1">"JSheehy@litmusgroup.com"</definedName>
    <definedName name="HTML_Header" hidden="1">"Allgas Sales Performance"</definedName>
    <definedName name="HTML_LastUpdate" hidden="1">"29/10/98"</definedName>
    <definedName name="HTML_LineAfter" hidden="1">TRUE</definedName>
    <definedName name="HTML_LineBefore" hidden="1">TRUE</definedName>
    <definedName name="HTML_Name" hidden="1">"Jane Sheehy"</definedName>
    <definedName name="HTML_OBDlg2" hidden="1">TRUE</definedName>
    <definedName name="HTML_OBDlg4" hidden="1">TRUE</definedName>
    <definedName name="HTML_OS" hidden="1">0</definedName>
    <definedName name="HTML_PathFile" hidden="1">"D:\My Documents\%Performance Measurement Project\SERC Reports\WebVew_Sept\Allgas_Sales.htm"</definedName>
    <definedName name="HTML_Title" hidden="1">"Allgas Sales Performance"</definedName>
    <definedName name="limcount" hidden="1">3</definedName>
    <definedName name="_xlnm.Print_Area" localSheetId="6">'CF (11-12)'!$A$1:$M$84</definedName>
    <definedName name="_xlnm.Print_Area" localSheetId="2">'EQ-Consol Q1-19 (7)'!$A$1:$AE$27</definedName>
    <definedName name="_xlnm.Print_Area" localSheetId="3">'EQ-Consol Q1-20 (8)'!$A$1:$AE$33</definedName>
    <definedName name="_xlnm.Print_Area" localSheetId="4">'EQ-Separate Q1-19 (9)'!$A$1:$S$21</definedName>
    <definedName name="_xlnm.Print_Area" localSheetId="5">'EQ-Separate Q1-20 (10)'!$A$1:$S$30</definedName>
    <definedName name="_xlnm.Print_Area" localSheetId="1">'PL (6)'!$A$1:$M$55</definedName>
    <definedName name="_xlnm.Print_Area" localSheetId="0">'SFP (3-5)'!$A$1:$M$107</definedName>
    <definedName name="_xlnm.Print_Titles" localSheetId="1">'PL (6)'!$1:$8</definedName>
    <definedName name="SAPBEXsysID" hidden="1">"BWP"</definedName>
    <definedName name="SAPBEXwbID" hidden="1">"3RN3XGDOGI0E5YX5SPNLSRQCY"</definedName>
    <definedName name="sencount" hidden="1">3</definedName>
    <definedName name="wrn.Informe_modelo." localSheetId="6" hidden="1">{#N/A,#N/A,TRUE,"Valuation";#N/A,#N/A,TRUE,"Financ. Stat.";#N/A,#N/A,TRUE,"Contr. Sales";#N/A,#N/A,TRUE,"Sales-Purch. CDEC-SING";#N/A,#N/A,TRUE,"SING Oper.";#N/A,#N/A,TRUE,"Costs &amp; Other Sales";#N/A,#N/A,TRUE,"Fuel Consum.";#N/A,#N/A,TRUE,"Depreciation";#N/A,#N/A,TRUE,"Work. Cap.";#N/A,#N/A,TRUE,"Assump.";#N/A,#N/A,TRUE,"Discount Rates"}</definedName>
    <definedName name="wrn.Informe_modelo." localSheetId="2" hidden="1">{#N/A,#N/A,TRUE,"Valuation";#N/A,#N/A,TRUE,"Financ. Stat.";#N/A,#N/A,TRUE,"Contr. Sales";#N/A,#N/A,TRUE,"Sales-Purch. CDEC-SING";#N/A,#N/A,TRUE,"SING Oper.";#N/A,#N/A,TRUE,"Costs &amp; Other Sales";#N/A,#N/A,TRUE,"Fuel Consum.";#N/A,#N/A,TRUE,"Depreciation";#N/A,#N/A,TRUE,"Work. Cap.";#N/A,#N/A,TRUE,"Assump.";#N/A,#N/A,TRUE,"Discount Rates"}</definedName>
    <definedName name="wrn.Informe_modelo." localSheetId="3" hidden="1">{#N/A,#N/A,TRUE,"Valuation";#N/A,#N/A,TRUE,"Financ. Stat.";#N/A,#N/A,TRUE,"Contr. Sales";#N/A,#N/A,TRUE,"Sales-Purch. CDEC-SING";#N/A,#N/A,TRUE,"SING Oper.";#N/A,#N/A,TRUE,"Costs &amp; Other Sales";#N/A,#N/A,TRUE,"Fuel Consum.";#N/A,#N/A,TRUE,"Depreciation";#N/A,#N/A,TRUE,"Work. Cap.";#N/A,#N/A,TRUE,"Assump.";#N/A,#N/A,TRUE,"Discount Rates"}</definedName>
    <definedName name="wrn.Informe_modelo." localSheetId="4" hidden="1">{#N/A,#N/A,TRUE,"Valuation";#N/A,#N/A,TRUE,"Financ. Stat.";#N/A,#N/A,TRUE,"Contr. Sales";#N/A,#N/A,TRUE,"Sales-Purch. CDEC-SING";#N/A,#N/A,TRUE,"SING Oper.";#N/A,#N/A,TRUE,"Costs &amp; Other Sales";#N/A,#N/A,TRUE,"Fuel Consum.";#N/A,#N/A,TRUE,"Depreciation";#N/A,#N/A,TRUE,"Work. Cap.";#N/A,#N/A,TRUE,"Assump.";#N/A,#N/A,TRUE,"Discount Rates"}</definedName>
    <definedName name="wrn.Informe_modelo." localSheetId="5" hidden="1">{#N/A,#N/A,TRUE,"Valuation";#N/A,#N/A,TRUE,"Financ. Stat.";#N/A,#N/A,TRUE,"Contr. Sales";#N/A,#N/A,TRUE,"Sales-Purch. CDEC-SING";#N/A,#N/A,TRUE,"SING Oper.";#N/A,#N/A,TRUE,"Costs &amp; Other Sales";#N/A,#N/A,TRUE,"Fuel Consum.";#N/A,#N/A,TRUE,"Depreciation";#N/A,#N/A,TRUE,"Work. Cap.";#N/A,#N/A,TRUE,"Assump.";#N/A,#N/A,TRUE,"Discount Rates"}</definedName>
    <definedName name="wrn.Informe_modelo." localSheetId="1" hidden="1">{#N/A,#N/A,TRUE,"Valuation";#N/A,#N/A,TRUE,"Financ. Stat.";#N/A,#N/A,TRUE,"Contr. Sales";#N/A,#N/A,TRUE,"Sales-Purch. CDEC-SING";#N/A,#N/A,TRUE,"SING Oper.";#N/A,#N/A,TRUE,"Costs &amp; Other Sales";#N/A,#N/A,TRUE,"Fuel Consum.";#N/A,#N/A,TRUE,"Depreciation";#N/A,#N/A,TRUE,"Work. Cap.";#N/A,#N/A,TRUE,"Assump.";#N/A,#N/A,TRUE,"Discount Rates"}</definedName>
    <definedName name="wrn.Informe_modelo." hidden="1">{#N/A,#N/A,TRUE,"Valuation";#N/A,#N/A,TRUE,"Financ. Stat.";#N/A,#N/A,TRUE,"Contr. Sales";#N/A,#N/A,TRUE,"Sales-Purch. CDEC-SING";#N/A,#N/A,TRUE,"SING Oper.";#N/A,#N/A,TRUE,"Costs &amp; Other Sales";#N/A,#N/A,TRUE,"Fuel Consum.";#N/A,#N/A,TRUE,"Depreciation";#N/A,#N/A,TRUE,"Work. Cap.";#N/A,#N/A,TRUE,"Assump.";#N/A,#N/A,TRUE,"Discount Rates"}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28" i="32" l="1"/>
  <c r="G42" i="32" s="1"/>
  <c r="G44" i="32" s="1"/>
  <c r="M76" i="32"/>
  <c r="K76" i="32"/>
  <c r="I76" i="32"/>
  <c r="G76" i="32"/>
  <c r="M66" i="32"/>
  <c r="K66" i="32"/>
  <c r="I66" i="32"/>
  <c r="G66" i="32"/>
  <c r="M28" i="32"/>
  <c r="I28" i="32"/>
  <c r="I42" i="32" s="1"/>
  <c r="I44" i="32" s="1"/>
  <c r="G79" i="32" l="1"/>
  <c r="G81" i="32" s="1"/>
  <c r="G83" i="32" s="1"/>
  <c r="M42" i="32"/>
  <c r="M44" i="32" s="1"/>
  <c r="M79" i="32" s="1"/>
  <c r="M81" i="32" s="1"/>
  <c r="M83" i="32" s="1"/>
  <c r="K28" i="32"/>
  <c r="I79" i="32"/>
  <c r="I81" i="32" s="1"/>
  <c r="I83" i="32" s="1"/>
  <c r="K42" i="32" l="1"/>
  <c r="K44" i="32" s="1"/>
  <c r="K79" i="32" s="1"/>
  <c r="K81" i="32" s="1"/>
  <c r="K83" i="32" s="1"/>
  <c r="M43" i="1"/>
  <c r="Y29" i="28" l="1"/>
  <c r="AA29" i="28"/>
  <c r="AE29" i="28" s="1"/>
  <c r="G18" i="28"/>
  <c r="O15" i="30"/>
  <c r="Q15" i="30"/>
  <c r="M15" i="30"/>
  <c r="K15" i="30"/>
  <c r="I15" i="30"/>
  <c r="G15" i="30"/>
  <c r="S14" i="30"/>
  <c r="S13" i="30"/>
  <c r="S15" i="30" s="1"/>
  <c r="Q20" i="30" l="1"/>
  <c r="Q22" i="30" s="1"/>
  <c r="O20" i="30"/>
  <c r="O22" i="30" s="1"/>
  <c r="M20" i="30"/>
  <c r="M22" i="30" s="1"/>
  <c r="K20" i="30"/>
  <c r="K22" i="30" s="1"/>
  <c r="I20" i="30"/>
  <c r="I22" i="30" s="1"/>
  <c r="G20" i="30"/>
  <c r="G22" i="30" s="1"/>
  <c r="S19" i="30"/>
  <c r="S20" i="30" s="1"/>
  <c r="S22" i="30" s="1"/>
  <c r="G32" i="26" l="1"/>
  <c r="G24" i="1" l="1"/>
  <c r="M24" i="1"/>
  <c r="K24" i="1"/>
  <c r="W23" i="28" l="1"/>
  <c r="W25" i="28" s="1"/>
  <c r="U23" i="28"/>
  <c r="U25" i="28" s="1"/>
  <c r="S23" i="28"/>
  <c r="S25" i="28" s="1"/>
  <c r="Q23" i="28"/>
  <c r="Q25" i="28" s="1"/>
  <c r="O23" i="28"/>
  <c r="O25" i="28" s="1"/>
  <c r="K23" i="28"/>
  <c r="K25" i="28" s="1"/>
  <c r="I23" i="28"/>
  <c r="I25" i="28" s="1"/>
  <c r="G23" i="28"/>
  <c r="G25" i="28" s="1"/>
  <c r="AC23" i="28"/>
  <c r="AC25" i="28" s="1"/>
  <c r="Y22" i="28"/>
  <c r="M23" i="28"/>
  <c r="M25" i="28" s="1"/>
  <c r="AA22" i="28" l="1"/>
  <c r="AE22" i="28" s="1"/>
  <c r="AE23" i="28" s="1"/>
  <c r="AE25" i="28" s="1"/>
  <c r="Y23" i="28"/>
  <c r="AA23" i="28" l="1"/>
  <c r="AA25" i="28" s="1"/>
  <c r="Y25" i="28"/>
  <c r="K77" i="1"/>
  <c r="K66" i="1"/>
  <c r="G40" i="26" l="1"/>
  <c r="I77" i="1" l="1"/>
  <c r="G77" i="1" l="1"/>
  <c r="G66" i="1" l="1"/>
  <c r="G43" i="1"/>
  <c r="G45" i="1" l="1"/>
  <c r="Y16" i="28" l="1"/>
  <c r="AC30" i="28"/>
  <c r="AC18" i="28"/>
  <c r="AC32" i="28" l="1"/>
  <c r="AA16" i="28"/>
  <c r="G19" i="27"/>
  <c r="M40" i="26"/>
  <c r="K40" i="26"/>
  <c r="I40" i="26"/>
  <c r="I32" i="26"/>
  <c r="AE16" i="28" l="1"/>
  <c r="M102" i="1"/>
  <c r="M104" i="1" s="1"/>
  <c r="K102" i="1"/>
  <c r="I102" i="1"/>
  <c r="I104" i="1" s="1"/>
  <c r="G102" i="1"/>
  <c r="I66" i="1"/>
  <c r="I24" i="1"/>
  <c r="K104" i="1" l="1"/>
  <c r="G104" i="1"/>
  <c r="Y28" i="28" l="1"/>
  <c r="AA28" i="28" s="1"/>
  <c r="AE28" i="28" l="1"/>
  <c r="AE30" i="28" s="1"/>
  <c r="AA30" i="28"/>
  <c r="Y30" i="28"/>
  <c r="M27" i="30"/>
  <c r="M29" i="30" s="1"/>
  <c r="K27" i="30"/>
  <c r="K29" i="30" s="1"/>
  <c r="I27" i="30"/>
  <c r="I29" i="30" s="1"/>
  <c r="G27" i="30"/>
  <c r="G29" i="30" s="1"/>
  <c r="Q18" i="29"/>
  <c r="Q20" i="29" s="1"/>
  <c r="O18" i="29"/>
  <c r="O20" i="29" s="1"/>
  <c r="M18" i="29"/>
  <c r="M20" i="29" s="1"/>
  <c r="K18" i="29"/>
  <c r="K20" i="29" s="1"/>
  <c r="I18" i="29"/>
  <c r="I20" i="29" s="1"/>
  <c r="G18" i="29"/>
  <c r="G20" i="29" s="1"/>
  <c r="S17" i="29"/>
  <c r="S16" i="29"/>
  <c r="S13" i="29"/>
  <c r="W30" i="28"/>
  <c r="U30" i="28"/>
  <c r="S30" i="28"/>
  <c r="Q30" i="28"/>
  <c r="O30" i="28"/>
  <c r="K30" i="28"/>
  <c r="I30" i="28"/>
  <c r="G30" i="28"/>
  <c r="G32" i="28" s="1"/>
  <c r="W18" i="28"/>
  <c r="W32" i="28" s="1"/>
  <c r="U18" i="28"/>
  <c r="U32" i="28" s="1"/>
  <c r="S18" i="28"/>
  <c r="S32" i="28" s="1"/>
  <c r="Q18" i="28"/>
  <c r="Q32" i="28" s="1"/>
  <c r="O18" i="28"/>
  <c r="O32" i="28" s="1"/>
  <c r="M18" i="28"/>
  <c r="K18" i="28"/>
  <c r="K32" i="28" s="1"/>
  <c r="I18" i="28"/>
  <c r="Y17" i="28"/>
  <c r="Y18" i="28" s="1"/>
  <c r="AC24" i="27"/>
  <c r="W24" i="27"/>
  <c r="U24" i="27"/>
  <c r="S24" i="27"/>
  <c r="Q24" i="27"/>
  <c r="O24" i="27"/>
  <c r="M24" i="27"/>
  <c r="K24" i="27"/>
  <c r="I24" i="27"/>
  <c r="G24" i="27"/>
  <c r="G26" i="27" s="1"/>
  <c r="Y23" i="27"/>
  <c r="AA23" i="27" s="1"/>
  <c r="Y22" i="27"/>
  <c r="AA22" i="27" s="1"/>
  <c r="AC19" i="27"/>
  <c r="W19" i="27"/>
  <c r="U19" i="27"/>
  <c r="S19" i="27"/>
  <c r="S26" i="27" s="1"/>
  <c r="Q19" i="27"/>
  <c r="Q26" i="27" s="1"/>
  <c r="O19" i="27"/>
  <c r="O26" i="27" s="1"/>
  <c r="M19" i="27"/>
  <c r="M26" i="27" s="1"/>
  <c r="K19" i="27"/>
  <c r="K26" i="27" s="1"/>
  <c r="I19" i="27"/>
  <c r="Y18" i="27"/>
  <c r="AA18" i="27" s="1"/>
  <c r="AE18" i="27" s="1"/>
  <c r="Y16" i="27"/>
  <c r="AA16" i="27" s="1"/>
  <c r="AE16" i="27" s="1"/>
  <c r="G54" i="26"/>
  <c r="K54" i="26"/>
  <c r="M54" i="26"/>
  <c r="I54" i="26"/>
  <c r="M52" i="26"/>
  <c r="K52" i="26"/>
  <c r="I52" i="26"/>
  <c r="G52" i="26"/>
  <c r="M47" i="26"/>
  <c r="K47" i="26"/>
  <c r="I47" i="26"/>
  <c r="G47" i="26"/>
  <c r="M32" i="26"/>
  <c r="M41" i="26" s="1"/>
  <c r="K32" i="26"/>
  <c r="G41" i="26"/>
  <c r="M12" i="26"/>
  <c r="K12" i="26"/>
  <c r="I12" i="26"/>
  <c r="I23" i="26" s="1"/>
  <c r="G12" i="26"/>
  <c r="G23" i="26" s="1"/>
  <c r="Y32" i="28" l="1"/>
  <c r="I32" i="28"/>
  <c r="AA17" i="28"/>
  <c r="AE17" i="28" s="1"/>
  <c r="U26" i="27"/>
  <c r="W26" i="27"/>
  <c r="I26" i="27"/>
  <c r="AC26" i="27"/>
  <c r="AA18" i="28"/>
  <c r="S18" i="29"/>
  <c r="S20" i="29" s="1"/>
  <c r="I25" i="26"/>
  <c r="M23" i="26"/>
  <c r="M25" i="26" s="1"/>
  <c r="K23" i="26"/>
  <c r="K25" i="26" s="1"/>
  <c r="S25" i="30"/>
  <c r="O27" i="30"/>
  <c r="O29" i="30" s="1"/>
  <c r="AE19" i="27"/>
  <c r="AE22" i="27"/>
  <c r="AA24" i="27"/>
  <c r="AE23" i="27"/>
  <c r="Y24" i="27"/>
  <c r="Y19" i="27"/>
  <c r="Y26" i="27" s="1"/>
  <c r="AA19" i="27"/>
  <c r="I41" i="26"/>
  <c r="K41" i="26"/>
  <c r="Q27" i="30" s="1"/>
  <c r="AA32" i="28" l="1"/>
  <c r="Q29" i="30"/>
  <c r="S26" i="30"/>
  <c r="S27" i="30" s="1"/>
  <c r="AE18" i="28"/>
  <c r="AE32" i="28" s="1"/>
  <c r="AA26" i="27"/>
  <c r="G25" i="26"/>
  <c r="M42" i="26"/>
  <c r="I42" i="26"/>
  <c r="K42" i="26"/>
  <c r="M30" i="28"/>
  <c r="AE24" i="27"/>
  <c r="AE26" i="27" s="1"/>
  <c r="M32" i="28" l="1"/>
  <c r="S29" i="30"/>
  <c r="G42" i="26"/>
  <c r="M77" i="1" l="1"/>
  <c r="M66" i="1"/>
  <c r="K43" i="1"/>
  <c r="I43" i="1"/>
  <c r="I79" i="1" l="1"/>
  <c r="I106" i="1" s="1"/>
  <c r="I45" i="1"/>
  <c r="M45" i="1"/>
  <c r="M79" i="1"/>
  <c r="M106" i="1" s="1"/>
  <c r="G79" i="1"/>
  <c r="G106" i="1" s="1"/>
  <c r="K45" i="1"/>
  <c r="K79" i="1"/>
  <c r="K106" i="1" s="1"/>
</calcChain>
</file>

<file path=xl/sharedStrings.xml><?xml version="1.0" encoding="utf-8"?>
<sst xmlns="http://schemas.openxmlformats.org/spreadsheetml/2006/main" count="465" uniqueCount="245">
  <si>
    <t>งบแสดงฐานะการเงิน</t>
  </si>
  <si>
    <t>งบการเงินรวม</t>
  </si>
  <si>
    <t>งบการเงินเฉพาะกิจการ</t>
  </si>
  <si>
    <t>31 ธันวาคม</t>
  </si>
  <si>
    <t>สินทรัพย์</t>
  </si>
  <si>
    <t>หมายเหตุ</t>
  </si>
  <si>
    <t>สินทรัพย์หมุนเวียน</t>
  </si>
  <si>
    <t>เงินสดและรายการเทียบเท่าเงินสด</t>
  </si>
  <si>
    <t>ลูกหนี้การค้ากิจการที่เกี่ยวข้องกัน</t>
  </si>
  <si>
    <t>ลูกหนี้การค้ากิจการอื่น</t>
  </si>
  <si>
    <t>เงินปันผลค้างรับ</t>
  </si>
  <si>
    <t>เงินให้กู้ยืมระยะสั้นแก่กิจการที่เกี่ยวข้องกัน</t>
  </si>
  <si>
    <t>เงินให้กู้ยืมระยะยาวแก่กิจการที่เกี่ยวข้องกัน</t>
  </si>
  <si>
    <t>วัสดุสำรองคลัง</t>
  </si>
  <si>
    <t>สินทรัพย์หมุนเวียนอื่น</t>
  </si>
  <si>
    <t>รวมสินทรัพย์หมุนเวียน</t>
  </si>
  <si>
    <t>สินทรัพย์ไม่หมุนเวียน</t>
  </si>
  <si>
    <t>เงินลงทุนในบริษัทย่อย</t>
  </si>
  <si>
    <t>เงินลงทุนในบริษัทร่วม</t>
  </si>
  <si>
    <t>เงินลงทุนในกิจการอื่น</t>
  </si>
  <si>
    <t>ที่ดิน อาคารและอุปกรณ์</t>
  </si>
  <si>
    <t>ที่ดินสำหรับโครงการพัฒนาในอนาคต</t>
  </si>
  <si>
    <t>ค่าความนิยม</t>
  </si>
  <si>
    <t>สินทรัพย์ภาษีเงินได้รอการตัดบัญชี</t>
  </si>
  <si>
    <t xml:space="preserve">สินทรัพย์ไม่หมุนเวียนอื่น </t>
  </si>
  <si>
    <t>รวมสินทรัพย์ไม่หมุนเวียน</t>
  </si>
  <si>
    <t>รวมสินทรัพย์</t>
  </si>
  <si>
    <t>หนี้สินและส่วนของผู้ถือหุ้น</t>
  </si>
  <si>
    <t>หนี้สินหมุนเวียน</t>
  </si>
  <si>
    <t>เงินกู้ยืมระยะสั้นจากสถาบันการเงิน</t>
  </si>
  <si>
    <t>เงินกู้ยืมระยะยาวจากสถาบันการเงิน</t>
  </si>
  <si>
    <t>หนี้สินหมุนเวียนอื่น</t>
  </si>
  <si>
    <t>รวมหนี้สินหมุนเวียน</t>
  </si>
  <si>
    <t>หนี้สินไม่หมุนเวียน</t>
  </si>
  <si>
    <t>หุ้นกู้</t>
  </si>
  <si>
    <t>หนี้สินภาษีเงินได้รอการตัดบัญชี</t>
  </si>
  <si>
    <t>รวมหนี้สินไม่หมุนเวียน</t>
  </si>
  <si>
    <t>รวมหนี้สิน</t>
  </si>
  <si>
    <t>ส่วนของผู้ถือหุ้น</t>
  </si>
  <si>
    <t>ทุนเรือนหุ้น</t>
  </si>
  <si>
    <t>ส่วนเกินมูลค่าหุ้นสามัญ</t>
  </si>
  <si>
    <t>กำไรสะสม</t>
  </si>
  <si>
    <t>ยังไม่ได้จัดสรร</t>
  </si>
  <si>
    <t>องค์ประกอบอื่นของส่วนของผู้ถือหุ้น</t>
  </si>
  <si>
    <t>รวมส่วนของผู้ถือหุ้น</t>
  </si>
  <si>
    <t>รวมหนี้สินและส่วนของผู้ถือหุ้น</t>
  </si>
  <si>
    <t>รายได้จากการขายและการให้บริการ</t>
  </si>
  <si>
    <t>ต้นทุนขายและการให้บริการ</t>
  </si>
  <si>
    <t>กำไรขั้นต้น</t>
  </si>
  <si>
    <t>รายได้ค่าบริการการจัดการ</t>
  </si>
  <si>
    <t>เงินปันผลรับ</t>
  </si>
  <si>
    <t>ดอกเบี้ยรับ</t>
  </si>
  <si>
    <t>รายได้อื่น</t>
  </si>
  <si>
    <t>ค่าใช้จ่ายในการบริหาร</t>
  </si>
  <si>
    <t>ต้นทุนทางการเงิน</t>
  </si>
  <si>
    <t>กำไรก่อนภาษีเงินได้</t>
  </si>
  <si>
    <t>กำไรขาดทุนเบ็ดเสร็จอื่น</t>
  </si>
  <si>
    <t>รวมองค์ประกอบ</t>
  </si>
  <si>
    <t>รวมส่วนของ</t>
  </si>
  <si>
    <t>ส่วนของ</t>
  </si>
  <si>
    <t>ทุนเรือนหุ้นที่ออก</t>
  </si>
  <si>
    <t>ทุนสำรอง</t>
  </si>
  <si>
    <t>อื่นของ</t>
  </si>
  <si>
    <t>และชำระแล้ว</t>
  </si>
  <si>
    <t>ส่วนเกินมูลค่าหุ้น</t>
  </si>
  <si>
    <t>ตามกฎหมาย</t>
  </si>
  <si>
    <t>เบ็ดเสร็จอื่น</t>
  </si>
  <si>
    <t>ผู้ถือหุ้น</t>
  </si>
  <si>
    <t xml:space="preserve">     </t>
  </si>
  <si>
    <t>กำไร</t>
  </si>
  <si>
    <t xml:space="preserve">งบการเงินเฉพาะกิจการ </t>
  </si>
  <si>
    <t>กระแสเงินสดจากกิจกรรมดำเนินงาน</t>
  </si>
  <si>
    <t>ค่าเสื่อมราคา</t>
  </si>
  <si>
    <t>ค่าตัดจำหน่าย</t>
  </si>
  <si>
    <t>การเปลี่ยนแปลงในสินทรัพย์และหนี้สินดำเนินงาน</t>
  </si>
  <si>
    <t>สินทรัพย์หมุนเวียนอื่นและสินทรัพย์ไม่หมุนเวียนอื่น</t>
  </si>
  <si>
    <t>กระแสเงินสดจากกิจกรรมลงทุน</t>
  </si>
  <si>
    <t>รับดอกเบี้ย</t>
  </si>
  <si>
    <t>รับเงินปันผล</t>
  </si>
  <si>
    <t>กระแสเงินสดจากกิจกรรมจัดหาเงิน</t>
  </si>
  <si>
    <t>จ่ายต้นทุนทางการเงิน</t>
  </si>
  <si>
    <t>จ่ายเงินปันผลให้ผู้ถือหุ้นของบริษัท</t>
  </si>
  <si>
    <t>เงินสดรับจากเงินกู้ยืมระยะสั้นจากสถาบันการเงิน</t>
  </si>
  <si>
    <t>ที่ออกและ</t>
  </si>
  <si>
    <t>ส่วนเกิน</t>
  </si>
  <si>
    <t>ชำระแล้ว</t>
  </si>
  <si>
    <t>มูลค่าหุ้น</t>
  </si>
  <si>
    <t>การควบคุมเดียวกัน</t>
  </si>
  <si>
    <t>ผลต่างที่เกิดจากรายการภายใต้การควบคุมเดียวกัน</t>
  </si>
  <si>
    <t>รายการภายใต้</t>
  </si>
  <si>
    <t>ผลต่างที่เกิดจาก</t>
  </si>
  <si>
    <t>เงินลงทุนในการร่วมค้า</t>
  </si>
  <si>
    <t>กำไร (ขาดทุน) เบ็ดเสร็จอื่น</t>
  </si>
  <si>
    <t xml:space="preserve">(พันบาท) </t>
  </si>
  <si>
    <t>งบกำไรขาดทุนเบ็ดเสร็จ (ไม่ได้ตรวจสอบ)</t>
  </si>
  <si>
    <t>กำไรสำหรับงวด</t>
  </si>
  <si>
    <t>งบแสดงการเปลี่ยนแปลงส่วนของผู้ถือหุ้น (ไม่ได้ตรวจสอบ)</t>
  </si>
  <si>
    <t>(พันบาท)</t>
  </si>
  <si>
    <t>งบกระแสเงินสด (ไม่ได้ตรวจสอบ)</t>
  </si>
  <si>
    <t>รวมกำไร (ขาดทุน) เบ็ดเสร็จสำหรับงวด</t>
  </si>
  <si>
    <t>กำไรขาดทุนเบ็ดเสร็จสำหรับงวด</t>
  </si>
  <si>
    <t>ลูกหนี้หมุนเวียนอื่น</t>
  </si>
  <si>
    <t>เจ้าหนี้หมุนเวียนอื่น</t>
  </si>
  <si>
    <t>ลูกหนี้ไม่หมุนเวียนอื่นกิจการที่เกี่ยวข้องกัน</t>
  </si>
  <si>
    <t>ประมาณการหนี้สินไม่หมุนเวียนอื่น</t>
  </si>
  <si>
    <t>ที่ถึงกำหนดชำระภายในหนึ่งปี</t>
  </si>
  <si>
    <t>กิจการที่เกี่ยวข้องกัน</t>
  </si>
  <si>
    <t>เงินจ่ายล่วงหน้าและลูกหนี้หมุนเวียนอื่น</t>
  </si>
  <si>
    <t>สำหรับงวดสามเดือน</t>
  </si>
  <si>
    <r>
      <t>กำไรต่อหุ้นขั้นพื้นฐาน</t>
    </r>
    <r>
      <rPr>
        <b/>
        <i/>
        <sz val="15"/>
        <rFont val="Angsana New"/>
        <family val="1"/>
      </rPr>
      <t xml:space="preserve"> (บาท)</t>
    </r>
  </si>
  <si>
    <t>ผลขาดทุน</t>
  </si>
  <si>
    <t>จากการวัดมูลค่าใหม่</t>
  </si>
  <si>
    <t>ของผลประโยชน์</t>
  </si>
  <si>
    <t>พนักงานที่กำหนดไว้</t>
  </si>
  <si>
    <t>ของบริษัทใหญ่</t>
  </si>
  <si>
    <t>องค์ประกอบอื่น</t>
  </si>
  <si>
    <t>ของส่วนของผู้ถือหุ้น</t>
  </si>
  <si>
    <t xml:space="preserve"> </t>
  </si>
  <si>
    <t>ปรับรายการที่กระทบกำไรเป็นเงินสดรับ (จ่าย)</t>
  </si>
  <si>
    <t>เงินจ่ายล่วงหน้าและลูกหนี้หมุนเวียนอื่นกิจการที่เกี่ยวข้องกัน</t>
  </si>
  <si>
    <t xml:space="preserve">กระแสเงินสดสุทธิได้มาจาก (ใช้ไปใน) การดำเนินงาน </t>
  </si>
  <si>
    <t xml:space="preserve">กระแสเงินสดสุทธิได้มาจาก (ใช้ไปใน) กิจกรรมดำเนินงาน </t>
  </si>
  <si>
    <t>ประมาณการหนี้สินไม่หมุนเวียนสำหรับผลประโยชน์พนักงาน</t>
  </si>
  <si>
    <t>เงินสดรับชำระคืนจากเงินให้กู้ยืมระยะสั้นแก่กิจการที่เกี่ยวข้องกัน</t>
  </si>
  <si>
    <t>เงินสดจ่ายเพื่อซื้อสินทรัพย์ไม่มีตัวตน</t>
  </si>
  <si>
    <t>ก่อนผลกระทบของอัตราแลกเปลี่ยน</t>
  </si>
  <si>
    <t>รายการที่อาจถูกจัดประเภทใหม่ไว้ในกำไรหรือขาดทุนในภายหลัง</t>
  </si>
  <si>
    <t>รวมรายการที่อาจถูกจัดประเภทใหม่ไว้ในกำไรหรือขาดทุนในภายหลัง</t>
  </si>
  <si>
    <t>การแบ่งปันกำไร (ขาดทุน)</t>
  </si>
  <si>
    <t>ส่วนที่เป็นของบริษัทใหญ่</t>
  </si>
  <si>
    <t>ส่วนที่เป็นของส่วนได้เสียที่ไม่มีอำนาจควบคุม</t>
  </si>
  <si>
    <t>การแบ่งปันกำไร (ขาดทุน) เบ็ดเสร็จรวม</t>
  </si>
  <si>
    <t>เงินสดรับจากเงินกู้ยืมระยะยาวจากสถาบันการเงิน</t>
  </si>
  <si>
    <t>(ไม่ได้ตรวจสอบ)</t>
  </si>
  <si>
    <t>ผลกระทบจากการเปลี่ยนแปลงนโยบายการบัญชี</t>
  </si>
  <si>
    <t>รายการที่จะไม่ถูกจัดประเภทใหม่ไว้ในกำไรหรือขาดทุนในภายหลัง</t>
  </si>
  <si>
    <t>รวมรายการที่จะไม่ถูกจัดประเภทใหม่ไว้ในกำไรหรือขาดทุนในภายหลัง</t>
  </si>
  <si>
    <t>ความเสี่ยง</t>
  </si>
  <si>
    <t>ขาดทุนจากการปรับมูลค่าวัสดุสำรองคลังล้าสมัย</t>
  </si>
  <si>
    <t>เงินสดจ่ายเพื่อลงทุนในการร่วมค้า</t>
  </si>
  <si>
    <t>กระแสเงินสดสุทธิได้มาจาก (ใช้ไปใน) กิจกรรมจัดหาเงิน</t>
  </si>
  <si>
    <t>ป้องกัน</t>
  </si>
  <si>
    <t>กระแสเงินสด</t>
  </si>
  <si>
    <t>เงินสดจ่ายเพื่อชำระเงินกู้ยืมระยะยาวจากสถาบันการเงิน</t>
  </si>
  <si>
    <t>ส่วนแบ่ง</t>
  </si>
  <si>
    <t>ส่วนของเงินกู้ยืมระยะยาวจากสถาบันการเงิน</t>
  </si>
  <si>
    <t>อำนาจควบคุม</t>
  </si>
  <si>
    <t>ส่วนได้เสียที่ไม่มี</t>
  </si>
  <si>
    <t>กำไร (ขาดทุน) เบ็ดเสร็จอื่นสำหรับงวด - สุทธิจากภาษี</t>
  </si>
  <si>
    <t>กำไร (ขาดทุน) เบ็ดเสร็จรวมสำหรับงวด</t>
  </si>
  <si>
    <t>เจ้าหนี้การค้า</t>
  </si>
  <si>
    <t>ทุนจดทะเบียน</t>
  </si>
  <si>
    <t>ทุนที่ออกและชำระแล้ว</t>
  </si>
  <si>
    <t>จัดสรรแล้ว</t>
  </si>
  <si>
    <t xml:space="preserve">         ทุนสำรองตามกฎหมาย</t>
  </si>
  <si>
    <t>ยอดคงเหลือ ณ วันที่ 1 มกราคม 2562</t>
  </si>
  <si>
    <t>ผลกระทบจากการเปลี่ยนแปลงนโยบายการบัญชี (สุทธิจากภาษี)</t>
  </si>
  <si>
    <t>- มาตรฐานการรายงานทางการเงิน ฉบับที่ 15</t>
  </si>
  <si>
    <t>เงินสดและรายการเทียบเท่าเงินสดเพิ่มขึ้น (ลดลง) สุทธิ</t>
  </si>
  <si>
    <t>เงินสดและรายการเทียบเท่าเงินสด ณ 1 มกราคม</t>
  </si>
  <si>
    <t>31 มีนาคม</t>
  </si>
  <si>
    <t>สิ้นสุดวันที่ 31 มีนาคม</t>
  </si>
  <si>
    <t>ยอดคงเหลือ ณ วันที่ 31 มีนาคม 2562</t>
  </si>
  <si>
    <t>เงินสดและรายการเทียบเท่าเงินสด ณ 31 มีนาคม</t>
  </si>
  <si>
    <t>ยอดคงเหลือ ณ วันที่ 31 มีนาคม 2563</t>
  </si>
  <si>
    <t>ยอดคงเหลือ ณ วันที่ 1 มกราคม 2563</t>
  </si>
  <si>
    <t>บริษัท ราช กรุ๊ป จำกัด (มหาชน) และบริษัทย่อย</t>
  </si>
  <si>
    <t>สินทรัพย์ทางการเงินไม่หมุนเวียนอื่น</t>
  </si>
  <si>
    <t>สินทรัพย์สิทธิการใช้</t>
  </si>
  <si>
    <t>สินทรัพย์ไม่มีตัวตนอื่นนอกจากค่าความนิยม</t>
  </si>
  <si>
    <t>ภาษีเงินได้นิติบุคคลค้างจ่าย</t>
  </si>
  <si>
    <t>ส่วนของหนี้สินตามสัญญาเช่าที่ถึงกำหนดชำระภายในหนึ่งปี</t>
  </si>
  <si>
    <t>(หุ้นสามัญจำนวน 1,450,000,000 หุ้น มูลค่า 10 บาทต่อหุ้น)</t>
  </si>
  <si>
    <t>ผลต่างของอัตราแลกเปลี่ยนจากการแปลงค่างบการเงิน</t>
  </si>
  <si>
    <t xml:space="preserve">   มูลค่ายุติธรรมผ่านกำไรขาดทุนเบ็ดเสร็จอื่น</t>
  </si>
  <si>
    <t>ภาษีเงินได้ของรายการที่จะไม่ถูกจัดประเภทใหม่ไว้ในกำไรหรือขาดทุนในภายหลัง</t>
  </si>
  <si>
    <t>ผลต่าง</t>
  </si>
  <si>
    <t>ของอัตรา</t>
  </si>
  <si>
    <t>แลกเปลี่ยน</t>
  </si>
  <si>
    <t>จากการ</t>
  </si>
  <si>
    <t>แปลงค่า</t>
  </si>
  <si>
    <t>งบการเงิน</t>
  </si>
  <si>
    <t>จากเงินลงทุนใน</t>
  </si>
  <si>
    <t>ตราสารทุน</t>
  </si>
  <si>
    <t>ที่กำหนดให้</t>
  </si>
  <si>
    <t>วัดมูลค่าด้วย</t>
  </si>
  <si>
    <t>มูลค่ายุติธรรม</t>
  </si>
  <si>
    <t>ผ่านกำไรขาดทุน</t>
  </si>
  <si>
    <t>และบริษัทร่วม</t>
  </si>
  <si>
    <t>สำหรับงวดสามเดือนสิ้นสุดวันที่ 31 มีนาคม 2562</t>
  </si>
  <si>
    <t>สำหรับงวดสามเดือนสิ้นสุดวันที่ 31 มีนาคม 2563</t>
  </si>
  <si>
    <t>4, 9</t>
  </si>
  <si>
    <t>หนี้สินไม่หมุนเวียนอื่น</t>
  </si>
  <si>
    <t>รวมส่วนของบริษัทใหญ่</t>
  </si>
  <si>
    <t>ส่วนได้เสียที่ไม่มีอำนาจควบคุม</t>
  </si>
  <si>
    <t>กำไร (ขาดทุน) จากอัตราแลกเปลี่ยนสุทธิ</t>
  </si>
  <si>
    <t xml:space="preserve">ยอดคงเหลือ ณ วันที่ 31 ธันวาคม 2561 ตามที่รายงานในงวดก่อน </t>
  </si>
  <si>
    <t>หนี้สินหมุนเวียนอื่นและหนี้สินไม่หมุนเวียนอื่น</t>
  </si>
  <si>
    <t>ภาษีเงินได้จ่ายออก</t>
  </si>
  <si>
    <t>เงินสดจ่ายเพื่อซื้ออาคารและอุปกรณ์</t>
  </si>
  <si>
    <t>เงินสดจ่ายเพื่อชำระเงินกู้ยืมระยะสั้นจากสถาบันการเงิน</t>
  </si>
  <si>
    <t>ผลกระทบของอัตราแลกเปลี่ยนที่มีต่อเงินสดและรายการเทียบเท่าเงินสด</t>
  </si>
  <si>
    <t>รายการกับผู้ถือหุ้นที่บันทึกโดยตรงเข้าส่วนของผู้ถือหุ้น</t>
  </si>
  <si>
    <t>เงินปันผลค้างจ่าย</t>
  </si>
  <si>
    <t>ผลขาดทุนจากการวัดมูลค่าใหม่ของผลประโยชน์พนักงานที่กำหนดไว้</t>
  </si>
  <si>
    <t>8, 13</t>
  </si>
  <si>
    <t>ผลขาดทุนจากการป้องกันความเสี่ยงกระแสเงินสด</t>
  </si>
  <si>
    <t>ผลขาดทุนจากเงินลงทุนในตราสารทุนที่กำหนดให้วัดมูลค่าด้วย</t>
  </si>
  <si>
    <t>ผลกำไร (ขาดทุน) จากการเปลี่ยนแปลงมูลค่ายุติธรรมของอนุพันธ์</t>
  </si>
  <si>
    <t>สินทรัพย์อนุพันธ์</t>
  </si>
  <si>
    <t>หนี้สินอนุพันธ์</t>
  </si>
  <si>
    <t xml:space="preserve">    </t>
  </si>
  <si>
    <t>การจัดสรรส่วนทุนให้ผู้ถือหุ้น</t>
  </si>
  <si>
    <t>เงินปันผลให้ผู้ถือหุ้นของบริษัท</t>
  </si>
  <si>
    <t>รวมการจัดสรรส่วนทุนให้ผู้ถือหุ้น</t>
  </si>
  <si>
    <t xml:space="preserve">ยอดคงเหลือ ณ วันที่ 31 ธันวาคม 2562 ตามที่รายงานในงวดก่อน </t>
  </si>
  <si>
    <t>สินทรัพย์อนุพันธ์ที่ครบกำหนดภายในหนึ่งปี</t>
  </si>
  <si>
    <t>หนี้สินอนุพันธ์ที่ครบกำหนดภายในหนึ่งปี</t>
  </si>
  <si>
    <t>ลูกหนี้ตามสัญญาเช่าที่ถึงกำหนดชำระภายในหนึ่งปี</t>
  </si>
  <si>
    <t>ส่วนแบ่งกำไรของการร่วมค้าและบริษัทร่วมที่ใช้วิธีส่วนได้เสีย</t>
  </si>
  <si>
    <t>ค่าใช้จ่ายภาษีเงินได้</t>
  </si>
  <si>
    <t>กำไร (ขาดทุน)</t>
  </si>
  <si>
    <t>ของการร่วมค้า</t>
  </si>
  <si>
    <t>ที่ใช้วิธีส่วนได้เสีย</t>
  </si>
  <si>
    <t>3, 7</t>
  </si>
  <si>
    <t>ลูกหนี้ตามสัญญาเช่ากิจการที่เกี่ยวข้องกัน</t>
  </si>
  <si>
    <t>รายได้ตามสัญญาเช่า</t>
  </si>
  <si>
    <t>(กำไร) ขาดทุนจากอัตราแลกเปลี่ยนที่ยังไม่เกิดขึ้นจริง</t>
  </si>
  <si>
    <t>(กำไร) ขาดทุนจากการปรับมูลค่ายุติธรรมของสินทรัพย์ทางการเงินอื่น</t>
  </si>
  <si>
    <t>ปรับปรุงมูลค่ายุติธรรมของลูกหนี้ตามสัญญาเช่ากิจการที่เกี่ยวข้องกัน</t>
  </si>
  <si>
    <t>ส่วนแบ่งกำไร (ขาดทุน) เบ็ดเสร็จอื่นของการร่วมค้าและบริษัทร่วมที่ใช้วิธีส่วนได้เสีย</t>
  </si>
  <si>
    <t>กระแสเงินสดสุทธิได้มาจากกิจกรรมลงทุน</t>
  </si>
  <si>
    <t>ผลขาดทุนจากการด้อยค่าที่รับรู้ในกำไรหรือขาดทุน</t>
  </si>
  <si>
    <t>(กลับรายการ) ขาดทุนจากการปรับมูลค่าน้ำมันเชื้อเพลิง</t>
  </si>
  <si>
    <t>เงินสดรับสุทธิในสินทรัพย์ทางการเงินหมุนเวียนอื่น</t>
  </si>
  <si>
    <t>เงินจ่ายล่วงหน้าค่าหุ้น</t>
  </si>
  <si>
    <t>เงินสดจ่ายชำระหนี้สินตามสัญญาเช่า</t>
  </si>
  <si>
    <t>(กำไร) ขาดทุนจากการเปลี่ยนแปลงมูลค่ายุติธรรมของอนุพันธ์</t>
  </si>
  <si>
    <t>สินทรัพย์ทางการเงินหมุนเวียนอื่น</t>
  </si>
  <si>
    <t>หนี้สินตามสัญญาเช่า</t>
  </si>
  <si>
    <t>เงินสดรับจากการขายบริษัทย่อย</t>
  </si>
  <si>
    <t>รวมรายการกับผู้เป็นเจ้าของที่บันทึกโดยตรงเข้าส่วนของผู้ถือหุ้น</t>
  </si>
  <si>
    <t>(สุทธิจากภาษี)</t>
  </si>
  <si>
    <t>กำไรจากการจำหน่ายสินทรัพย์ทางการเงินอื่น</t>
  </si>
  <si>
    <t>เงินสดลดลงจากการเปลี่ยนแปลงเงินลงทุนในบริษัทย่อย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</si>
</sst>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5">
    <numFmt numFmtId="42" formatCode="_-&quot;฿&quot;* #,##0_-;\-&quot;฿&quot;* #,##0_-;_-&quot;฿&quot;* &quot;-&quot;_-;_-@_-"/>
    <numFmt numFmtId="41" formatCode="_-* #,##0_-;\-* #,##0_-;_-* &quot;-&quot;_-;_-@_-"/>
    <numFmt numFmtId="44" formatCode="_-&quot;฿&quot;* #,##0.00_-;\-&quot;฿&quot;* #,##0.00_-;_-&quot;฿&quot;* &quot;-&quot;??_-;_-@_-"/>
    <numFmt numFmtId="43" formatCode="_-* #,##0.00_-;\-* #,##0.00_-;_-* &quot;-&quot;??_-;_-@_-"/>
    <numFmt numFmtId="187" formatCode="_(* #,##0.00_);_(* \(#,##0.00\);_(* &quot;-&quot;??_);_(@_)"/>
    <numFmt numFmtId="188" formatCode="_(* #,##0_);_(* \(#,##0\);_(* &quot;-&quot;??_);_(@_)"/>
    <numFmt numFmtId="189" formatCode="#,##0;\(#,##0\)"/>
    <numFmt numFmtId="190" formatCode="#,###;\(#,###\)"/>
    <numFmt numFmtId="191" formatCode="0.0000"/>
    <numFmt numFmtId="192" formatCode="_(#,##0_);\(#,##0\);_(\-_)"/>
    <numFmt numFmtId="193" formatCode="0.0%"/>
    <numFmt numFmtId="194" formatCode="#,##0.00;[Red]\(#,##0.00\)"/>
    <numFmt numFmtId="195" formatCode="_(* #,##0.00000_);_(* \(#,##0.00000\);_(* &quot;-&quot;??_);_(@_)"/>
    <numFmt numFmtId="196" formatCode="\t&quot;฿&quot;#,##0_);[Red]\(\t&quot;฿&quot;#,##0\)"/>
    <numFmt numFmtId="197" formatCode="&quot;$&quot;#,##0.000000_);[Red]\(&quot;$&quot;#,##0.000000\)"/>
    <numFmt numFmtId="198" formatCode="&quot;$&quot;#,##0.00;\(&quot;$&quot;#,##0.00\)"/>
    <numFmt numFmtId="199" formatCode="&quot;$&quot;#,##0.00000_);[Red]\(&quot;$&quot;#,##0.00000\)"/>
    <numFmt numFmtId="200" formatCode="##\ &quot;years&quot;"/>
    <numFmt numFmtId="201" formatCode="&quot;?&quot;#,##0.0;[Red]\-&quot;?&quot;#,##0.0"/>
    <numFmt numFmtId="202" formatCode="_-[$€-2]* #,##0.00_-;\-[$€-2]* #,##0.00_-;_-[$€-2]* &quot;-&quot;??_-"/>
    <numFmt numFmtId="203" formatCode="#,##0_ ;\(#,##0\)_-;&quot;-&quot;"/>
    <numFmt numFmtId="204" formatCode="0.00\ \x;\(0.00\ \x\);0.00\ \x"/>
    <numFmt numFmtId="205" formatCode="&quot;$&quot;#,##0"/>
    <numFmt numFmtId="206" formatCode="_-* #,##0\ _P_t_s_-;\-* #,##0\ _P_t_s_-;_-* &quot;-&quot;\ _P_t_s_-;_-@_-"/>
    <numFmt numFmtId="207" formatCode="_-* #,##0\ &quot;Pts&quot;_-;\-* #,##0\ &quot;Pts&quot;_-;_-* &quot;-&quot;\ &quot;Pts&quot;_-;_-@_-"/>
    <numFmt numFmtId="208" formatCode="_-* #,##0.00\ &quot;Pts&quot;_-;\-* #,##0.00\ &quot;Pts&quot;_-;_-* &quot;-&quot;??\ &quot;Pts&quot;_-;_-@_-"/>
    <numFmt numFmtId="209" formatCode="#,###,_);\(#,###,\)"/>
    <numFmt numFmtId="210" formatCode="0.00%;\(0.00%\)"/>
    <numFmt numFmtId="211" formatCode="#,##0.0\x;\(#,##0.0\x\)"/>
    <numFmt numFmtId="212" formatCode="##\ &quot;months&quot;"/>
    <numFmt numFmtId="213" formatCode="0.00\ \ \x"/>
    <numFmt numFmtId="214" formatCode="dd\ mmm\ yyyy"/>
    <numFmt numFmtId="215" formatCode="_-&quot;$&quot;* #,##0_-;\-&quot;$&quot;* #,##0_-;_-&quot;$&quot;* &quot;-&quot;_-;_-@_-"/>
    <numFmt numFmtId="216" formatCode="_-&quot;$&quot;* #,##0.00_-;\-&quot;$&quot;* #,##0.00_-;_-&quot;$&quot;* &quot;-&quot;??_-;_-@_-"/>
    <numFmt numFmtId="217" formatCode="General_)"/>
  </numFmts>
  <fonts count="113">
    <font>
      <sz val="11"/>
      <color theme="1"/>
      <name val="Tahoma"/>
      <family val="2"/>
    </font>
    <font>
      <sz val="11"/>
      <color theme="1"/>
      <name val="Tahoma"/>
      <family val="2"/>
      <scheme val="minor"/>
    </font>
    <font>
      <sz val="15"/>
      <name val="Angsana New"/>
      <family val="1"/>
    </font>
    <font>
      <b/>
      <sz val="15"/>
      <name val="Angsana New"/>
      <family val="1"/>
    </font>
    <font>
      <b/>
      <i/>
      <sz val="15"/>
      <name val="Angsana New"/>
      <family val="1"/>
    </font>
    <font>
      <i/>
      <sz val="15"/>
      <name val="Angsana New"/>
      <family val="1"/>
    </font>
    <font>
      <sz val="14"/>
      <name val="Cordia New"/>
      <family val="2"/>
    </font>
    <font>
      <sz val="14"/>
      <name val="Browallia New"/>
      <family val="2"/>
    </font>
    <font>
      <sz val="11"/>
      <color indexed="8"/>
      <name val="Tahoma"/>
      <family val="2"/>
    </font>
    <font>
      <b/>
      <sz val="16"/>
      <name val="Angsana New"/>
      <family val="1"/>
    </font>
    <font>
      <sz val="14"/>
      <name val="CordiaUPC"/>
      <family val="2"/>
      <charset val="222"/>
    </font>
    <font>
      <sz val="15"/>
      <name val="AngsanaUPC"/>
      <family val="1"/>
      <charset val="222"/>
    </font>
    <font>
      <sz val="14"/>
      <name val="Angsana New"/>
      <family val="1"/>
    </font>
    <font>
      <sz val="15"/>
      <color indexed="8"/>
      <name val="Angsana New"/>
      <family val="1"/>
    </font>
    <font>
      <sz val="16"/>
      <name val="Angsana New"/>
      <family val="1"/>
    </font>
    <font>
      <sz val="12"/>
      <name val="Helv"/>
    </font>
    <font>
      <sz val="10"/>
      <name val="Arial"/>
      <family val="2"/>
    </font>
    <font>
      <sz val="9"/>
      <name val="Helv"/>
    </font>
    <font>
      <sz val="11"/>
      <color indexed="8"/>
      <name val="Tahoma"/>
      <family val="2"/>
      <charset val="222"/>
    </font>
    <font>
      <sz val="11"/>
      <color indexed="9"/>
      <name val="Tahoma"/>
      <family val="2"/>
      <charset val="222"/>
    </font>
    <font>
      <sz val="10"/>
      <color indexed="18"/>
      <name val="Arial"/>
      <family val="2"/>
    </font>
    <font>
      <b/>
      <sz val="10"/>
      <color indexed="9"/>
      <name val="Arial"/>
      <family val="2"/>
    </font>
    <font>
      <b/>
      <sz val="10"/>
      <color indexed="16"/>
      <name val="Arial"/>
      <family val="2"/>
    </font>
    <font>
      <sz val="12"/>
      <name val="Tms Rmn"/>
    </font>
    <font>
      <sz val="10"/>
      <name val="Cordia New"/>
      <family val="2"/>
    </font>
    <font>
      <sz val="11"/>
      <color indexed="8"/>
      <name val="Calibri"/>
      <family val="2"/>
      <charset val="222"/>
    </font>
    <font>
      <i/>
      <sz val="10"/>
      <name val="Arial"/>
      <family val="2"/>
    </font>
    <font>
      <sz val="10"/>
      <color indexed="47"/>
      <name val="Arial"/>
      <family val="2"/>
    </font>
    <font>
      <sz val="10"/>
      <color indexed="12"/>
      <name val="Arial"/>
      <family val="2"/>
    </font>
    <font>
      <sz val="11"/>
      <name val="Times New Roman"/>
      <family val="1"/>
    </font>
    <font>
      <sz val="12"/>
      <name val="SWISS"/>
    </font>
    <font>
      <sz val="24"/>
      <color indexed="13"/>
      <name val="SWISS"/>
    </font>
    <font>
      <sz val="10"/>
      <color indexed="19"/>
      <name val="Arial"/>
      <family val="2"/>
    </font>
    <font>
      <b/>
      <sz val="14"/>
      <color indexed="8"/>
      <name val="SWISS"/>
    </font>
    <font>
      <sz val="8"/>
      <name val="Arial"/>
      <family val="2"/>
    </font>
    <font>
      <b/>
      <sz val="12"/>
      <name val="Arial"/>
      <family val="2"/>
    </font>
    <font>
      <u/>
      <sz val="11"/>
      <name val="Arial"/>
      <family val="2"/>
    </font>
    <font>
      <b/>
      <sz val="10"/>
      <color indexed="1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2"/>
      <color indexed="8"/>
      <name val="Arial"/>
      <family val="2"/>
    </font>
    <font>
      <b/>
      <sz val="14"/>
      <name val="Arial"/>
      <family val="2"/>
    </font>
    <font>
      <u/>
      <sz val="11"/>
      <color indexed="12"/>
      <name val="Calibri"/>
      <family val="2"/>
    </font>
    <font>
      <sz val="10"/>
      <color indexed="60"/>
      <name val="Arial"/>
      <family val="2"/>
    </font>
    <font>
      <sz val="10"/>
      <color indexed="9"/>
      <name val="Arial"/>
      <family val="2"/>
    </font>
    <font>
      <sz val="7"/>
      <name val="Small Fonts"/>
      <family val="2"/>
    </font>
    <font>
      <sz val="10"/>
      <name val="Palatino"/>
      <family val="1"/>
    </font>
    <font>
      <sz val="9"/>
      <name val="Arial"/>
      <family val="2"/>
    </font>
    <font>
      <sz val="10"/>
      <name val="Courier"/>
      <family val="3"/>
    </font>
    <font>
      <sz val="11"/>
      <color indexed="8"/>
      <name val="Times New Roman"/>
      <family val="1"/>
    </font>
    <font>
      <b/>
      <i/>
      <sz val="10"/>
      <color indexed="8"/>
      <name val="Arial"/>
      <family val="2"/>
    </font>
    <font>
      <b/>
      <sz val="10"/>
      <color indexed="17"/>
      <name val="Arial"/>
      <family val="2"/>
    </font>
    <font>
      <b/>
      <sz val="16"/>
      <color indexed="13"/>
      <name val="Arial"/>
      <family val="2"/>
    </font>
    <font>
      <sz val="10"/>
      <color indexed="8"/>
      <name val="Helvetica"/>
      <family val="2"/>
      <charset val="222"/>
    </font>
    <font>
      <sz val="10"/>
      <name val="MS Sans Serif"/>
      <family val="2"/>
    </font>
    <font>
      <b/>
      <sz val="10"/>
      <name val="MS Sans Serif"/>
      <family val="2"/>
    </font>
    <font>
      <sz val="10"/>
      <color indexed="10"/>
      <name val="Arial"/>
      <family val="2"/>
    </font>
    <font>
      <b/>
      <u/>
      <sz val="12"/>
      <name val="Helv"/>
    </font>
    <font>
      <sz val="9"/>
      <color indexed="8"/>
      <name val="Arial"/>
      <family val="2"/>
    </font>
    <font>
      <b/>
      <sz val="16"/>
      <color indexed="8"/>
      <name val="Times New Roman"/>
      <family val="1"/>
    </font>
    <font>
      <b/>
      <i/>
      <sz val="12"/>
      <color indexed="8"/>
      <name val="Arial"/>
      <family val="2"/>
    </font>
    <font>
      <b/>
      <sz val="16"/>
      <color indexed="8"/>
      <name val="Helvetica"/>
      <family val="2"/>
    </font>
    <font>
      <b/>
      <sz val="12"/>
      <color indexed="8"/>
      <name val="Times New Roman"/>
      <family val="1"/>
    </font>
    <font>
      <sz val="12"/>
      <color indexed="8"/>
      <name val="Arial"/>
      <family val="2"/>
    </font>
    <font>
      <sz val="14"/>
      <color indexed="8"/>
      <name val="Arial"/>
      <family val="2"/>
    </font>
    <font>
      <sz val="16"/>
      <name val="Helvetica"/>
      <family val="2"/>
    </font>
    <font>
      <i/>
      <sz val="12"/>
      <color indexed="8"/>
      <name val="Arial"/>
      <family val="2"/>
    </font>
    <font>
      <sz val="16"/>
      <color indexed="8"/>
      <name val="Helvetica"/>
      <family val="2"/>
    </font>
    <font>
      <b/>
      <sz val="16"/>
      <name val="Helvetica"/>
      <family val="2"/>
    </font>
    <font>
      <sz val="19"/>
      <color indexed="48"/>
      <name val="Arial"/>
      <family val="2"/>
    </font>
    <font>
      <sz val="8"/>
      <name val="Times New Roman"/>
      <family val="1"/>
    </font>
    <font>
      <b/>
      <sz val="16"/>
      <color indexed="9"/>
      <name val="Arial"/>
      <family val="2"/>
    </font>
    <font>
      <b/>
      <sz val="12"/>
      <color indexed="9"/>
      <name val="Arial"/>
      <family val="2"/>
    </font>
    <font>
      <b/>
      <sz val="10"/>
      <name val="Arial"/>
      <family val="2"/>
    </font>
    <font>
      <u/>
      <sz val="10"/>
      <name val="Arial"/>
      <family val="2"/>
    </font>
    <font>
      <b/>
      <sz val="11"/>
      <name val="Times New Roman"/>
      <family val="1"/>
    </font>
    <font>
      <sz val="10"/>
      <color indexed="55"/>
      <name val="Arial"/>
      <family val="2"/>
    </font>
    <font>
      <u/>
      <sz val="14"/>
      <color indexed="12"/>
      <name val="Cordia New"/>
      <family val="2"/>
    </font>
    <font>
      <b/>
      <sz val="11"/>
      <color indexed="9"/>
      <name val="Tahoma"/>
      <family val="2"/>
      <charset val="222"/>
    </font>
    <font>
      <sz val="11"/>
      <color indexed="52"/>
      <name val="Tahoma"/>
      <family val="2"/>
      <charset val="222"/>
    </font>
    <font>
      <sz val="11"/>
      <color indexed="20"/>
      <name val="Tahoma"/>
      <family val="2"/>
      <charset val="222"/>
    </font>
    <font>
      <b/>
      <sz val="11"/>
      <color indexed="63"/>
      <name val="Tahoma"/>
      <family val="2"/>
      <charset val="222"/>
    </font>
    <font>
      <b/>
      <sz val="11"/>
      <color indexed="52"/>
      <name val="Tahoma"/>
      <family val="2"/>
      <charset val="222"/>
    </font>
    <font>
      <sz val="11"/>
      <color indexed="10"/>
      <name val="Tahoma"/>
      <family val="2"/>
      <charset val="222"/>
    </font>
    <font>
      <i/>
      <sz val="11"/>
      <color indexed="23"/>
      <name val="Tahoma"/>
      <family val="2"/>
      <charset val="222"/>
    </font>
    <font>
      <b/>
      <sz val="18"/>
      <color indexed="56"/>
      <name val="Tahoma"/>
      <family val="2"/>
      <charset val="222"/>
    </font>
    <font>
      <sz val="11"/>
      <color indexed="17"/>
      <name val="Tahoma"/>
      <family val="2"/>
      <charset val="222"/>
    </font>
    <font>
      <u/>
      <sz val="14"/>
      <color indexed="36"/>
      <name val="Cordia New"/>
      <family val="2"/>
    </font>
    <font>
      <sz val="11"/>
      <name val="–พ’ฉ"/>
      <charset val="222"/>
    </font>
    <font>
      <sz val="11"/>
      <color indexed="62"/>
      <name val="Tahoma"/>
      <family val="2"/>
      <charset val="222"/>
    </font>
    <font>
      <sz val="11"/>
      <color indexed="60"/>
      <name val="Tahoma"/>
      <family val="2"/>
      <charset val="222"/>
    </font>
    <font>
      <b/>
      <sz val="11"/>
      <color indexed="8"/>
      <name val="Tahoma"/>
      <family val="2"/>
      <charset val="222"/>
    </font>
    <font>
      <sz val="11"/>
      <name val="ตธฟ๒"/>
      <charset val="129"/>
    </font>
    <font>
      <b/>
      <sz val="15"/>
      <color indexed="56"/>
      <name val="Tahoma"/>
      <family val="2"/>
      <charset val="222"/>
    </font>
    <font>
      <b/>
      <sz val="13"/>
      <color indexed="56"/>
      <name val="Tahoma"/>
      <family val="2"/>
      <charset val="222"/>
    </font>
    <font>
      <b/>
      <sz val="11"/>
      <color indexed="56"/>
      <name val="Tahoma"/>
      <family val="2"/>
      <charset val="222"/>
    </font>
    <font>
      <sz val="10"/>
      <name val="Helv"/>
      <family val="2"/>
    </font>
    <font>
      <i/>
      <sz val="14"/>
      <name val="Angsana New"/>
      <family val="1"/>
    </font>
    <font>
      <sz val="11"/>
      <color theme="1"/>
      <name val="Tahoma"/>
      <family val="2"/>
    </font>
    <font>
      <sz val="11"/>
      <color theme="1"/>
      <name val="Tahoma"/>
      <family val="2"/>
      <scheme val="minor"/>
    </font>
    <font>
      <sz val="10"/>
      <color theme="1"/>
      <name val="Tahoma"/>
      <family val="2"/>
    </font>
    <font>
      <sz val="16"/>
      <color theme="1"/>
      <name val="Cordia New"/>
      <family val="2"/>
      <charset val="222"/>
    </font>
    <font>
      <sz val="11"/>
      <color theme="1"/>
      <name val="Tahoma"/>
      <family val="2"/>
      <charset val="222"/>
    </font>
    <font>
      <sz val="15"/>
      <color theme="1"/>
      <name val="Angsana New"/>
      <family val="1"/>
    </font>
    <font>
      <b/>
      <sz val="15"/>
      <color theme="1"/>
      <name val="Angsana New"/>
      <family val="1"/>
    </font>
    <font>
      <b/>
      <sz val="16"/>
      <color theme="1"/>
      <name val="Angsana New"/>
      <family val="1"/>
    </font>
    <font>
      <i/>
      <sz val="15"/>
      <color theme="1"/>
      <name val="Angsana New"/>
      <family val="1"/>
    </font>
    <font>
      <sz val="14"/>
      <color rgb="FF3366FF"/>
      <name val="Angsana New"/>
      <family val="1"/>
    </font>
    <font>
      <b/>
      <sz val="14"/>
      <name val="Angsana New"/>
      <family val="1"/>
    </font>
    <font>
      <b/>
      <i/>
      <sz val="14"/>
      <name val="Angsana New"/>
      <family val="1"/>
    </font>
    <font>
      <sz val="11"/>
      <name val="Angsana New"/>
      <family val="1"/>
    </font>
    <font>
      <b/>
      <i/>
      <sz val="15"/>
      <color theme="1"/>
      <name val="Angsana New"/>
      <family val="1"/>
    </font>
    <font>
      <b/>
      <sz val="11"/>
      <name val="Angsana New"/>
      <family val="1"/>
    </font>
  </fonts>
  <fills count="6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30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19"/>
        <bgColor indexed="64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lightUp">
        <fgColor indexed="47"/>
      </patternFill>
    </fill>
    <fill>
      <patternFill patternType="solid">
        <fgColor indexed="9"/>
      </patternFill>
    </fill>
    <fill>
      <patternFill patternType="solid">
        <fgColor indexed="8"/>
      </patternFill>
    </fill>
    <fill>
      <patternFill patternType="solid">
        <fgColor indexed="9"/>
        <bgColor indexed="64"/>
      </patternFill>
    </fill>
    <fill>
      <patternFill patternType="lightUp">
        <fgColor indexed="19"/>
      </patternFill>
    </fill>
    <fill>
      <patternFill patternType="solid">
        <fgColor indexed="13"/>
      </patternFill>
    </fill>
    <fill>
      <patternFill patternType="solid">
        <fgColor indexed="22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17"/>
      </patternFill>
    </fill>
    <fill>
      <patternFill patternType="mediumGray">
        <fgColor indexed="22"/>
      </patternFill>
    </fill>
    <fill>
      <patternFill patternType="solid">
        <fgColor indexed="28"/>
        <bgColor indexed="53"/>
      </patternFill>
    </fill>
    <fill>
      <patternFill patternType="solid">
        <fgColor indexed="43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21"/>
        <bgColor indexed="64"/>
      </patternFill>
    </fill>
    <fill>
      <patternFill patternType="lightUp">
        <fgColor indexed="48"/>
        <bgColor indexed="29"/>
      </patternFill>
    </fill>
    <fill>
      <patternFill patternType="solid">
        <fgColor indexed="54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32"/>
      </patternFill>
    </fill>
    <fill>
      <patternFill patternType="solid">
        <fgColor indexed="40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rgb="FFFFFFCC"/>
      </patternFill>
    </fill>
  </fills>
  <borders count="40">
    <border>
      <left/>
      <right/>
      <top/>
      <bottom/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hair">
        <color indexed="22"/>
      </top>
      <bottom style="hair">
        <color indexed="22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15"/>
      </left>
      <right style="thin">
        <color indexed="15"/>
      </right>
      <top style="thin">
        <color indexed="15"/>
      </top>
      <bottom style="thin">
        <color indexed="15"/>
      </bottom>
      <diagonal/>
    </border>
    <border>
      <left style="thin">
        <color indexed="15"/>
      </left>
      <right style="thin">
        <color indexed="15"/>
      </right>
      <top style="double">
        <color indexed="15"/>
      </top>
      <bottom style="thin">
        <color indexed="15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dotted">
        <color indexed="27"/>
      </left>
      <right style="dotted">
        <color indexed="27"/>
      </right>
      <top style="dotted">
        <color indexed="27"/>
      </top>
      <bottom style="dotted">
        <color indexed="27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medium">
        <color indexed="64"/>
      </left>
      <right/>
      <top/>
      <bottom/>
      <diagonal/>
    </border>
    <border>
      <left style="thin">
        <color indexed="41"/>
      </left>
      <right style="thin">
        <color indexed="48"/>
      </right>
      <top style="medium">
        <color indexed="41"/>
      </top>
      <bottom style="thin">
        <color indexed="48"/>
      </bottom>
      <diagonal/>
    </border>
    <border>
      <left style="thin">
        <color indexed="63"/>
      </left>
      <right style="thin">
        <color indexed="63"/>
      </right>
      <top/>
      <bottom/>
      <diagonal/>
    </border>
    <border>
      <left/>
      <right/>
      <top style="thin">
        <color indexed="48"/>
      </top>
      <bottom style="thin">
        <color indexed="48"/>
      </bottom>
      <diagonal/>
    </border>
    <border>
      <left style="dotted">
        <color indexed="16"/>
      </left>
      <right style="dotted">
        <color indexed="16"/>
      </right>
      <top style="dotted">
        <color indexed="16"/>
      </top>
      <bottom style="dotted">
        <color indexed="16"/>
      </bottom>
      <diagonal/>
    </border>
    <border diagonalUp="1" diagonalDown="1"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18"/>
      </left>
      <right style="medium">
        <color indexed="18"/>
      </right>
      <top style="medium">
        <color indexed="18"/>
      </top>
      <bottom style="medium">
        <color indexed="18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/>
      <diagonal/>
    </border>
  </borders>
  <cellStyleXfs count="471">
    <xf numFmtId="0" fontId="0" fillId="0" borderId="0"/>
    <xf numFmtId="190" fontId="15" fillId="0" borderId="0" applyFont="0" applyFill="0" applyBorder="0" applyAlignment="0" applyProtection="0"/>
    <xf numFmtId="0" fontId="16" fillId="0" borderId="0" applyFont="0" applyFill="0" applyBorder="0" applyAlignment="0" applyProtection="0"/>
    <xf numFmtId="191" fontId="16" fillId="0" borderId="0" applyFon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37" fontId="15" fillId="0" borderId="0" applyFont="0" applyFill="0" applyBorder="0" applyAlignment="0" applyProtection="0"/>
    <xf numFmtId="0" fontId="18" fillId="2" borderId="0" applyNumberFormat="0" applyBorder="0" applyAlignment="0" applyProtection="0"/>
    <xf numFmtId="0" fontId="18" fillId="3" borderId="0" applyNumberFormat="0" applyBorder="0" applyAlignment="0" applyProtection="0"/>
    <xf numFmtId="0" fontId="18" fillId="4" borderId="0" applyNumberFormat="0" applyBorder="0" applyAlignment="0" applyProtection="0"/>
    <xf numFmtId="0" fontId="18" fillId="5" borderId="0" applyNumberFormat="0" applyBorder="0" applyAlignment="0" applyProtection="0"/>
    <xf numFmtId="0" fontId="18" fillId="6" borderId="0" applyNumberFormat="0" applyBorder="0" applyAlignment="0" applyProtection="0"/>
    <xf numFmtId="0" fontId="18" fillId="7" borderId="0" applyNumberFormat="0" applyBorder="0" applyAlignment="0" applyProtection="0"/>
    <xf numFmtId="0" fontId="18" fillId="8" borderId="0" applyNumberFormat="0" applyBorder="0" applyAlignment="0" applyProtection="0"/>
    <xf numFmtId="0" fontId="18" fillId="9" borderId="0" applyNumberFormat="0" applyBorder="0" applyAlignment="0" applyProtection="0"/>
    <xf numFmtId="0" fontId="18" fillId="10" borderId="0" applyNumberFormat="0" applyBorder="0" applyAlignment="0" applyProtection="0"/>
    <xf numFmtId="0" fontId="18" fillId="5" borderId="0" applyNumberFormat="0" applyBorder="0" applyAlignment="0" applyProtection="0"/>
    <xf numFmtId="0" fontId="18" fillId="8" borderId="0" applyNumberFormat="0" applyBorder="0" applyAlignment="0" applyProtection="0"/>
    <xf numFmtId="0" fontId="18" fillId="11" borderId="0" applyNumberFormat="0" applyBorder="0" applyAlignment="0" applyProtection="0"/>
    <xf numFmtId="0" fontId="19" fillId="12" borderId="0" applyNumberFormat="0" applyBorder="0" applyAlignment="0" applyProtection="0"/>
    <xf numFmtId="0" fontId="19" fillId="9" borderId="0" applyNumberFormat="0" applyBorder="0" applyAlignment="0" applyProtection="0"/>
    <xf numFmtId="0" fontId="19" fillId="10" borderId="0" applyNumberFormat="0" applyBorder="0" applyAlignment="0" applyProtection="0"/>
    <xf numFmtId="0" fontId="19" fillId="13" borderId="0" applyNumberFormat="0" applyBorder="0" applyAlignment="0" applyProtection="0"/>
    <xf numFmtId="0" fontId="19" fillId="14" borderId="0" applyNumberFormat="0" applyBorder="0" applyAlignment="0" applyProtection="0"/>
    <xf numFmtId="0" fontId="19" fillId="15" borderId="0" applyNumberFormat="0" applyBorder="0" applyAlignment="0" applyProtection="0"/>
    <xf numFmtId="0" fontId="17" fillId="0" borderId="0" applyNumberFormat="0" applyFill="0" applyBorder="0" applyAlignment="0" applyProtection="0"/>
    <xf numFmtId="192" fontId="20" fillId="20" borderId="0" applyAlignment="0">
      <alignment horizontal="left"/>
      <protection locked="0"/>
    </xf>
    <xf numFmtId="193" fontId="20" fillId="20" borderId="0">
      <alignment horizontal="center"/>
      <protection locked="0"/>
    </xf>
    <xf numFmtId="0" fontId="21" fillId="21" borderId="0" applyNumberFormat="0" applyBorder="0" applyAlignment="0" applyProtection="0"/>
    <xf numFmtId="15" fontId="22" fillId="22" borderId="1">
      <alignment horizontal="center"/>
    </xf>
    <xf numFmtId="0" fontId="23" fillId="0" borderId="0" applyNumberFormat="0" applyFill="0" applyBorder="0" applyAlignment="0" applyProtection="0"/>
    <xf numFmtId="187" fontId="8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87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94" fontId="7" fillId="0" borderId="0" applyFont="0" applyFill="0" applyBorder="0" applyAlignment="0" applyProtection="0"/>
    <xf numFmtId="194" fontId="7" fillId="0" borderId="0" applyFont="0" applyFill="0" applyBorder="0" applyAlignment="0" applyProtection="0"/>
    <xf numFmtId="195" fontId="7" fillId="0" borderId="0" applyFont="0" applyFill="0" applyBorder="0" applyAlignment="0" applyProtection="0"/>
    <xf numFmtId="195" fontId="7" fillId="0" borderId="0" applyFont="0" applyFill="0" applyBorder="0" applyAlignment="0" applyProtection="0"/>
    <xf numFmtId="194" fontId="7" fillId="0" borderId="0" applyFont="0" applyFill="0" applyBorder="0" applyAlignment="0" applyProtection="0"/>
    <xf numFmtId="194" fontId="7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87" fontId="8" fillId="0" borderId="0" applyFont="0" applyFill="0" applyBorder="0" applyAlignment="0" applyProtection="0"/>
    <xf numFmtId="187" fontId="7" fillId="0" borderId="0" applyFont="0" applyFill="0" applyBorder="0" applyAlignment="0" applyProtection="0"/>
    <xf numFmtId="187" fontId="6" fillId="0" borderId="0" applyFont="0" applyFill="0" applyBorder="0" applyAlignment="0" applyProtection="0"/>
    <xf numFmtId="187" fontId="6" fillId="0" borderId="0" applyFont="0" applyFill="0" applyBorder="0" applyAlignment="0" applyProtection="0"/>
    <xf numFmtId="187" fontId="6" fillId="0" borderId="0" applyFont="0" applyFill="0" applyBorder="0" applyAlignment="0" applyProtection="0"/>
    <xf numFmtId="187" fontId="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6" fillId="0" borderId="0" applyFont="0" applyFill="0" applyBorder="0" applyAlignment="0" applyProtection="0"/>
    <xf numFmtId="196" fontId="24" fillId="0" borderId="0" applyFont="0" applyFill="0" applyBorder="0" applyAlignment="0" applyProtection="0"/>
    <xf numFmtId="43" fontId="6" fillId="0" borderId="0" applyFont="0" applyFill="0" applyBorder="0" applyAlignment="0" applyProtection="0"/>
    <xf numFmtId="196" fontId="24" fillId="0" borderId="0" applyFont="0" applyFill="0" applyBorder="0" applyAlignment="0" applyProtection="0"/>
    <xf numFmtId="196" fontId="24" fillId="0" borderId="0" applyFont="0" applyFill="0" applyBorder="0" applyAlignment="0" applyProtection="0"/>
    <xf numFmtId="43" fontId="6" fillId="0" borderId="0" applyFont="0" applyFill="0" applyBorder="0" applyAlignment="0" applyProtection="0"/>
    <xf numFmtId="196" fontId="24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187" fontId="6" fillId="0" borderId="0" applyFont="0" applyFill="0" applyBorder="0" applyAlignment="0" applyProtection="0"/>
    <xf numFmtId="187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25" fillId="0" borderId="0" applyFont="0" applyFill="0" applyBorder="0" applyAlignment="0" applyProtection="0"/>
    <xf numFmtId="187" fontId="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96" fontId="24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196" fontId="24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196" fontId="24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7" fillId="0" borderId="0" applyFont="0" applyFill="0" applyBorder="0" applyAlignment="0" applyProtection="0"/>
    <xf numFmtId="187" fontId="6" fillId="0" borderId="0" applyFont="0" applyFill="0" applyBorder="0" applyAlignment="0" applyProtection="0"/>
    <xf numFmtId="187" fontId="6" fillId="0" borderId="0" applyFont="0" applyFill="0" applyBorder="0" applyAlignment="0" applyProtection="0"/>
    <xf numFmtId="187" fontId="6" fillId="0" borderId="0" applyFont="0" applyFill="0" applyBorder="0" applyAlignment="0" applyProtection="0"/>
    <xf numFmtId="187" fontId="6" fillId="0" borderId="0" applyFont="0" applyFill="0" applyBorder="0" applyAlignment="0" applyProtection="0"/>
    <xf numFmtId="187" fontId="6" fillId="0" borderId="0" applyFont="0" applyFill="0" applyBorder="0" applyAlignment="0" applyProtection="0"/>
    <xf numFmtId="187" fontId="7" fillId="0" borderId="0" applyFont="0" applyFill="0" applyBorder="0" applyAlignment="0" applyProtection="0"/>
    <xf numFmtId="187" fontId="7" fillId="0" borderId="0" applyFont="0" applyFill="0" applyBorder="0" applyAlignment="0" applyProtection="0"/>
    <xf numFmtId="43" fontId="16" fillId="0" borderId="0" applyFont="0" applyFill="0" applyBorder="0" applyAlignment="0" applyProtection="0"/>
    <xf numFmtId="187" fontId="6" fillId="0" borderId="0" applyFont="0" applyFill="0" applyBorder="0" applyAlignment="0" applyProtection="0"/>
    <xf numFmtId="187" fontId="6" fillId="0" borderId="0" applyFont="0" applyFill="0" applyBorder="0" applyAlignment="0" applyProtection="0"/>
    <xf numFmtId="187" fontId="6" fillId="0" borderId="0" applyFont="0" applyFill="0" applyBorder="0" applyAlignment="0" applyProtection="0"/>
    <xf numFmtId="187" fontId="6" fillId="0" borderId="0" applyFont="0" applyFill="0" applyBorder="0" applyAlignment="0" applyProtection="0"/>
    <xf numFmtId="187" fontId="6" fillId="0" borderId="0" applyFont="0" applyFill="0" applyBorder="0" applyAlignment="0" applyProtection="0"/>
    <xf numFmtId="187" fontId="6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87" fontId="7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97" fontId="16" fillId="0" borderId="0"/>
    <xf numFmtId="0" fontId="26" fillId="21" borderId="4">
      <alignment wrapText="1"/>
    </xf>
    <xf numFmtId="192" fontId="27" fillId="25" borderId="5" applyProtection="0">
      <alignment horizontal="center"/>
    </xf>
    <xf numFmtId="189" fontId="28" fillId="0" borderId="0" applyFill="0" applyBorder="0">
      <protection locked="0"/>
    </xf>
    <xf numFmtId="198" fontId="16" fillId="0" borderId="0" applyFill="0" applyBorder="0"/>
    <xf numFmtId="198" fontId="28" fillId="0" borderId="0" applyFill="0" applyBorder="0">
      <protection locked="0"/>
    </xf>
    <xf numFmtId="38" fontId="29" fillId="0" borderId="6" applyBorder="0"/>
    <xf numFmtId="199" fontId="16" fillId="0" borderId="0"/>
    <xf numFmtId="188" fontId="16" fillId="0" borderId="0"/>
    <xf numFmtId="15" fontId="16" fillId="0" borderId="0"/>
    <xf numFmtId="15" fontId="28" fillId="0" borderId="0" applyFill="0" applyBorder="0">
      <protection locked="0"/>
    </xf>
    <xf numFmtId="200" fontId="16" fillId="0" borderId="0" applyFill="0" applyBorder="0"/>
    <xf numFmtId="1" fontId="16" fillId="0" borderId="0" applyFill="0" applyBorder="0">
      <alignment horizontal="right"/>
    </xf>
    <xf numFmtId="2" fontId="16" fillId="0" borderId="0" applyFill="0" applyBorder="0">
      <alignment horizontal="right"/>
    </xf>
    <xf numFmtId="2" fontId="28" fillId="0" borderId="0" applyFill="0" applyBorder="0">
      <protection locked="0"/>
    </xf>
    <xf numFmtId="191" fontId="16" fillId="0" borderId="0" applyFill="0" applyBorder="0">
      <alignment horizontal="right"/>
    </xf>
    <xf numFmtId="191" fontId="28" fillId="0" borderId="0" applyFill="0" applyBorder="0">
      <protection locked="0"/>
    </xf>
    <xf numFmtId="0" fontId="30" fillId="26" borderId="0"/>
    <xf numFmtId="201" fontId="16" fillId="0" borderId="0"/>
    <xf numFmtId="0" fontId="30" fillId="26" borderId="7"/>
    <xf numFmtId="0" fontId="30" fillId="26" borderId="7"/>
    <xf numFmtId="0" fontId="31" fillId="27" borderId="0"/>
    <xf numFmtId="202" fontId="16" fillId="0" borderId="0" applyFont="0" applyFill="0" applyBorder="0" applyAlignment="0" applyProtection="0"/>
    <xf numFmtId="0" fontId="16" fillId="28" borderId="0" applyNumberFormat="0" applyFont="0" applyAlignment="0"/>
    <xf numFmtId="192" fontId="32" fillId="29" borderId="5" applyProtection="0">
      <alignment horizontal="center"/>
    </xf>
    <xf numFmtId="0" fontId="33" fillId="26" borderId="8"/>
    <xf numFmtId="0" fontId="33" fillId="26" borderId="7"/>
    <xf numFmtId="0" fontId="33" fillId="30" borderId="7"/>
    <xf numFmtId="38" fontId="34" fillId="31" borderId="0" applyNumberFormat="0" applyBorder="0" applyAlignment="0" applyProtection="0"/>
    <xf numFmtId="192" fontId="16" fillId="32" borderId="0" applyNumberFormat="0" applyFont="0" applyAlignment="0">
      <alignment horizontal="left"/>
    </xf>
    <xf numFmtId="192" fontId="21" fillId="33" borderId="0" applyNumberFormat="0" applyAlignment="0">
      <alignment horizontal="left"/>
    </xf>
    <xf numFmtId="192" fontId="21" fillId="34" borderId="0" applyNumberFormat="0" applyAlignment="0">
      <alignment horizontal="left"/>
    </xf>
    <xf numFmtId="0" fontId="35" fillId="0" borderId="9" applyNumberFormat="0" applyAlignment="0" applyProtection="0">
      <alignment horizontal="left" vertical="center"/>
    </xf>
    <xf numFmtId="0" fontId="35" fillId="0" borderId="10">
      <alignment horizontal="left" vertical="center"/>
    </xf>
    <xf numFmtId="0" fontId="36" fillId="0" borderId="0"/>
    <xf numFmtId="0" fontId="37" fillId="0" borderId="0" applyNumberFormat="0" applyFill="0" applyBorder="0"/>
    <xf numFmtId="203" fontId="38" fillId="0" borderId="0">
      <alignment horizontal="left"/>
    </xf>
    <xf numFmtId="0" fontId="39" fillId="0" borderId="0"/>
    <xf numFmtId="0" fontId="40" fillId="0" borderId="0"/>
    <xf numFmtId="0" fontId="41" fillId="0" borderId="0">
      <alignment horizontal="left"/>
    </xf>
    <xf numFmtId="0" fontId="42" fillId="0" borderId="0" applyNumberFormat="0" applyFill="0" applyBorder="0" applyAlignment="0" applyProtection="0">
      <alignment vertical="top"/>
      <protection locked="0"/>
    </xf>
    <xf numFmtId="204" fontId="43" fillId="0" borderId="5" applyNumberFormat="0" applyAlignment="0" applyProtection="0"/>
    <xf numFmtId="10" fontId="34" fillId="35" borderId="14" applyNumberFormat="0" applyBorder="0" applyAlignment="0" applyProtection="0"/>
    <xf numFmtId="0" fontId="16" fillId="0" borderId="15" applyNumberFormat="0" applyFont="0" applyFill="0" applyAlignment="0" applyProtection="0"/>
    <xf numFmtId="205" fontId="44" fillId="36" borderId="5" applyNumberFormat="0" applyAlignment="0" applyProtection="0">
      <alignment horizontal="center"/>
    </xf>
    <xf numFmtId="0" fontId="16" fillId="0" borderId="10" applyNumberFormat="0" applyFont="0" applyFill="0" applyAlignment="0"/>
    <xf numFmtId="206" fontId="16" fillId="0" borderId="0" applyFont="0" applyFill="0" applyBorder="0" applyAlignment="0" applyProtection="0"/>
    <xf numFmtId="4" fontId="16" fillId="0" borderId="0" applyFont="0" applyFill="0" applyBorder="0" applyAlignment="0" applyProtection="0"/>
    <xf numFmtId="207" fontId="16" fillId="0" borderId="0" applyFont="0" applyFill="0" applyBorder="0" applyAlignment="0" applyProtection="0"/>
    <xf numFmtId="208" fontId="16" fillId="0" borderId="0" applyFont="0" applyFill="0" applyBorder="0" applyAlignment="0" applyProtection="0"/>
    <xf numFmtId="37" fontId="45" fillId="0" borderId="0"/>
    <xf numFmtId="209" fontId="16" fillId="0" borderId="0"/>
    <xf numFmtId="210" fontId="46" fillId="0" borderId="0"/>
    <xf numFmtId="0" fontId="46" fillId="0" borderId="0"/>
    <xf numFmtId="211" fontId="46" fillId="0" borderId="0">
      <alignment horizontal="right"/>
    </xf>
    <xf numFmtId="0" fontId="6" fillId="0" borderId="0"/>
    <xf numFmtId="0" fontId="6" fillId="0" borderId="0"/>
    <xf numFmtId="0" fontId="98" fillId="0" borderId="0"/>
    <xf numFmtId="0" fontId="6" fillId="0" borderId="0"/>
    <xf numFmtId="0" fontId="16" fillId="0" borderId="0"/>
    <xf numFmtId="0" fontId="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6" fillId="0" borderId="0"/>
    <xf numFmtId="0" fontId="100" fillId="0" borderId="0"/>
    <xf numFmtId="0" fontId="6" fillId="0" borderId="0"/>
    <xf numFmtId="0" fontId="6" fillId="0" borderId="0"/>
    <xf numFmtId="0" fontId="6" fillId="0" borderId="0"/>
    <xf numFmtId="0" fontId="1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6" fillId="0" borderId="0"/>
    <xf numFmtId="0" fontId="16" fillId="0" borderId="0"/>
    <xf numFmtId="0" fontId="6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6" fillId="0" borderId="0"/>
    <xf numFmtId="0" fontId="6" fillId="0" borderId="0"/>
    <xf numFmtId="0" fontId="16" fillId="0" borderId="0"/>
    <xf numFmtId="0" fontId="6" fillId="0" borderId="0"/>
    <xf numFmtId="0" fontId="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02" fillId="0" borderId="0"/>
    <xf numFmtId="0" fontId="102" fillId="0" borderId="0"/>
    <xf numFmtId="0" fontId="16" fillId="0" borderId="0"/>
    <xf numFmtId="0" fontId="16" fillId="0" borderId="0"/>
    <xf numFmtId="0" fontId="6" fillId="0" borderId="0"/>
    <xf numFmtId="0" fontId="2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24" fillId="0" borderId="0"/>
    <xf numFmtId="0" fontId="98" fillId="0" borderId="0"/>
    <xf numFmtId="0" fontId="102" fillId="0" borderId="0"/>
    <xf numFmtId="0" fontId="6" fillId="0" borderId="0"/>
    <xf numFmtId="0" fontId="102" fillId="0" borderId="0"/>
    <xf numFmtId="0" fontId="102" fillId="0" borderId="0"/>
    <xf numFmtId="0" fontId="102" fillId="0" borderId="0"/>
    <xf numFmtId="0" fontId="102" fillId="0" borderId="0"/>
    <xf numFmtId="0" fontId="102" fillId="0" borderId="0"/>
    <xf numFmtId="0" fontId="16" fillId="0" borderId="0"/>
    <xf numFmtId="0" fontId="16" fillId="0" borderId="0"/>
    <xf numFmtId="0" fontId="6" fillId="0" borderId="0"/>
    <xf numFmtId="0" fontId="6" fillId="0" borderId="0"/>
    <xf numFmtId="0" fontId="6" fillId="0" borderId="0"/>
    <xf numFmtId="0" fontId="47" fillId="0" borderId="0"/>
    <xf numFmtId="0" fontId="102" fillId="0" borderId="0"/>
    <xf numFmtId="0" fontId="98" fillId="0" borderId="0"/>
    <xf numFmtId="0" fontId="99" fillId="0" borderId="0"/>
    <xf numFmtId="0" fontId="47" fillId="0" borderId="0"/>
    <xf numFmtId="0" fontId="47" fillId="0" borderId="0"/>
    <xf numFmtId="0" fontId="2" fillId="0" borderId="0"/>
    <xf numFmtId="0" fontId="101" fillId="0" borderId="0"/>
    <xf numFmtId="0" fontId="2" fillId="0" borderId="0"/>
    <xf numFmtId="0" fontId="16" fillId="0" borderId="0"/>
    <xf numFmtId="0" fontId="48" fillId="0" borderId="0"/>
    <xf numFmtId="0" fontId="47" fillId="0" borderId="0"/>
    <xf numFmtId="0" fontId="6" fillId="0" borderId="0"/>
    <xf numFmtId="0" fontId="6" fillId="0" borderId="0"/>
    <xf numFmtId="0" fontId="16" fillId="0" borderId="0"/>
    <xf numFmtId="0" fontId="29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6" fillId="0" borderId="0"/>
    <xf numFmtId="0" fontId="6" fillId="0" borderId="0"/>
    <xf numFmtId="0" fontId="16" fillId="0" borderId="0"/>
    <xf numFmtId="0" fontId="101" fillId="0" borderId="0"/>
    <xf numFmtId="0" fontId="16" fillId="0" borderId="0"/>
    <xf numFmtId="0" fontId="28" fillId="0" borderId="0" applyFill="0" applyBorder="0">
      <protection locked="0"/>
    </xf>
    <xf numFmtId="0" fontId="10" fillId="0" borderId="0"/>
    <xf numFmtId="0" fontId="18" fillId="62" borderId="37" applyNumberFormat="0" applyFont="0" applyAlignment="0" applyProtection="0"/>
    <xf numFmtId="0" fontId="18" fillId="62" borderId="37" applyNumberFormat="0" applyFont="0" applyAlignment="0" applyProtection="0"/>
    <xf numFmtId="0" fontId="18" fillId="62" borderId="37" applyNumberFormat="0" applyFont="0" applyAlignment="0" applyProtection="0"/>
    <xf numFmtId="0" fontId="18" fillId="62" borderId="37" applyNumberFormat="0" applyFont="0" applyAlignment="0" applyProtection="0"/>
    <xf numFmtId="0" fontId="18" fillId="62" borderId="37" applyNumberFormat="0" applyFont="0" applyAlignment="0" applyProtection="0"/>
    <xf numFmtId="0" fontId="18" fillId="62" borderId="37" applyNumberFormat="0" applyFont="0" applyAlignment="0" applyProtection="0"/>
    <xf numFmtId="0" fontId="18" fillId="62" borderId="37" applyNumberFormat="0" applyFont="0" applyAlignment="0" applyProtection="0"/>
    <xf numFmtId="0" fontId="18" fillId="62" borderId="37" applyNumberFormat="0" applyFont="0" applyAlignment="0" applyProtection="0"/>
    <xf numFmtId="0" fontId="18" fillId="62" borderId="37" applyNumberFormat="0" applyFont="0" applyAlignment="0" applyProtection="0"/>
    <xf numFmtId="0" fontId="18" fillId="62" borderId="37" applyNumberFormat="0" applyFont="0" applyAlignment="0" applyProtection="0"/>
    <xf numFmtId="0" fontId="18" fillId="62" borderId="37" applyNumberFormat="0" applyFont="0" applyAlignment="0" applyProtection="0"/>
    <xf numFmtId="0" fontId="18" fillId="62" borderId="37" applyNumberFormat="0" applyFont="0" applyAlignment="0" applyProtection="0"/>
    <xf numFmtId="0" fontId="18" fillId="62" borderId="37" applyNumberFormat="0" applyFont="0" applyAlignment="0" applyProtection="0"/>
    <xf numFmtId="0" fontId="18" fillId="62" borderId="37" applyNumberFormat="0" applyFont="0" applyAlignment="0" applyProtection="0"/>
    <xf numFmtId="0" fontId="18" fillId="62" borderId="37" applyNumberFormat="0" applyFont="0" applyAlignment="0" applyProtection="0"/>
    <xf numFmtId="0" fontId="18" fillId="62" borderId="37" applyNumberFormat="0" applyFont="0" applyAlignment="0" applyProtection="0"/>
    <xf numFmtId="0" fontId="18" fillId="62" borderId="37" applyNumberFormat="0" applyFont="0" applyAlignment="0" applyProtection="0"/>
    <xf numFmtId="0" fontId="18" fillId="62" borderId="37" applyNumberFormat="0" applyFont="0" applyAlignment="0" applyProtection="0"/>
    <xf numFmtId="38" fontId="37" fillId="0" borderId="0"/>
    <xf numFmtId="0" fontId="16" fillId="31" borderId="6"/>
    <xf numFmtId="40" fontId="49" fillId="28" borderId="0">
      <alignment horizontal="right"/>
    </xf>
    <xf numFmtId="0" fontId="50" fillId="30" borderId="0">
      <alignment horizontal="center"/>
    </xf>
    <xf numFmtId="0" fontId="21" fillId="39" borderId="19"/>
    <xf numFmtId="0" fontId="51" fillId="26" borderId="0" applyBorder="0">
      <alignment horizontal="centerContinuous"/>
    </xf>
    <xf numFmtId="0" fontId="52" fillId="39" borderId="0" applyBorder="0">
      <alignment horizontal="centerContinuous"/>
    </xf>
    <xf numFmtId="0" fontId="16" fillId="0" borderId="0" applyFill="0" applyBorder="0">
      <protection locked="0"/>
    </xf>
    <xf numFmtId="10" fontId="16" fillId="0" borderId="0" applyFont="0" applyFill="0" applyBorder="0" applyAlignment="0" applyProtection="0"/>
    <xf numFmtId="212" fontId="16" fillId="0" borderId="0" applyFill="0" applyBorder="0">
      <protection locked="0"/>
    </xf>
    <xf numFmtId="10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47" fillId="0" borderId="0" applyFont="0" applyFill="0" applyBorder="0" applyAlignment="0" applyProtection="0"/>
    <xf numFmtId="9" fontId="47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0" fontId="54" fillId="0" borderId="0" applyNumberFormat="0" applyFont="0" applyFill="0" applyBorder="0" applyAlignment="0" applyProtection="0">
      <alignment horizontal="left"/>
    </xf>
    <xf numFmtId="15" fontId="54" fillId="0" borderId="0" applyFont="0" applyFill="0" applyBorder="0" applyAlignment="0" applyProtection="0"/>
    <xf numFmtId="4" fontId="54" fillId="0" borderId="0" applyFont="0" applyFill="0" applyBorder="0" applyAlignment="0" applyProtection="0"/>
    <xf numFmtId="0" fontId="55" fillId="0" borderId="20">
      <alignment horizontal="center"/>
    </xf>
    <xf numFmtId="3" fontId="54" fillId="0" borderId="0" applyFont="0" applyFill="0" applyBorder="0" applyAlignment="0" applyProtection="0"/>
    <xf numFmtId="0" fontId="54" fillId="40" borderId="0" applyNumberFormat="0" applyFont="0" applyBorder="0" applyAlignment="0" applyProtection="0"/>
    <xf numFmtId="0" fontId="56" fillId="0" borderId="0" applyNumberFormat="0" applyFill="0" applyBorder="0" applyAlignment="0" applyProtection="0"/>
    <xf numFmtId="213" fontId="16" fillId="0" borderId="0"/>
    <xf numFmtId="0" fontId="57" fillId="0" borderId="0"/>
    <xf numFmtId="0" fontId="30" fillId="26" borderId="0"/>
    <xf numFmtId="0" fontId="58" fillId="0" borderId="0">
      <alignment vertical="center"/>
    </xf>
    <xf numFmtId="192" fontId="44" fillId="41" borderId="21" applyProtection="0">
      <alignment horizontal="center"/>
      <protection hidden="1"/>
    </xf>
    <xf numFmtId="4" fontId="59" fillId="42" borderId="22" applyNumberFormat="0" applyProtection="0">
      <alignment vertical="center"/>
    </xf>
    <xf numFmtId="4" fontId="60" fillId="42" borderId="23" applyNumberFormat="0" applyProtection="0">
      <alignment vertical="center"/>
    </xf>
    <xf numFmtId="4" fontId="59" fillId="37" borderId="22" applyNumberFormat="0" applyProtection="0">
      <alignment horizontal="left" vertical="center" indent="1"/>
    </xf>
    <xf numFmtId="4" fontId="61" fillId="42" borderId="18" applyNumberFormat="0" applyProtection="0">
      <alignment horizontal="left" vertical="center" indent="1"/>
    </xf>
    <xf numFmtId="4" fontId="62" fillId="2" borderId="24" applyNumberFormat="0" applyProtection="0">
      <alignment horizontal="left" vertical="center" indent="1"/>
    </xf>
    <xf numFmtId="4" fontId="63" fillId="43" borderId="23" applyNumberFormat="0" applyProtection="0">
      <alignment horizontal="right" vertical="center"/>
    </xf>
    <xf numFmtId="4" fontId="63" fillId="44" borderId="23" applyNumberFormat="0" applyProtection="0">
      <alignment horizontal="right" vertical="center"/>
    </xf>
    <xf numFmtId="4" fontId="63" fillId="34" borderId="23" applyNumberFormat="0" applyProtection="0">
      <alignment horizontal="right" vertical="center"/>
    </xf>
    <xf numFmtId="4" fontId="63" fillId="45" borderId="23" applyNumberFormat="0" applyProtection="0">
      <alignment horizontal="right" vertical="center"/>
    </xf>
    <xf numFmtId="4" fontId="63" fillId="46" borderId="23" applyNumberFormat="0" applyProtection="0">
      <alignment horizontal="right" vertical="center"/>
    </xf>
    <xf numFmtId="4" fontId="63" fillId="47" borderId="23" applyNumberFormat="0" applyProtection="0">
      <alignment horizontal="right" vertical="center"/>
    </xf>
    <xf numFmtId="4" fontId="63" fillId="48" borderId="23" applyNumberFormat="0" applyProtection="0">
      <alignment horizontal="right" vertical="center"/>
    </xf>
    <xf numFmtId="4" fontId="63" fillId="49" borderId="23" applyNumberFormat="0" applyProtection="0">
      <alignment horizontal="right" vertical="center"/>
    </xf>
    <xf numFmtId="4" fontId="63" fillId="50" borderId="23" applyNumberFormat="0" applyProtection="0">
      <alignment horizontal="right" vertical="center"/>
    </xf>
    <xf numFmtId="4" fontId="62" fillId="51" borderId="25" applyNumberFormat="0" applyProtection="0">
      <alignment horizontal="left" vertical="center" indent="1"/>
    </xf>
    <xf numFmtId="4" fontId="62" fillId="5" borderId="0" applyNumberFormat="0" applyProtection="0">
      <alignment horizontal="left" vertical="center" indent="1"/>
    </xf>
    <xf numFmtId="4" fontId="40" fillId="52" borderId="0" applyNumberFormat="0" applyProtection="0">
      <alignment horizontal="left" vertical="center" indent="1"/>
    </xf>
    <xf numFmtId="4" fontId="63" fillId="53" borderId="23" applyNumberFormat="0" applyProtection="0">
      <alignment horizontal="right" vertical="center"/>
    </xf>
    <xf numFmtId="4" fontId="38" fillId="53" borderId="0" applyNumberFormat="0" applyProtection="0">
      <alignment horizontal="left" vertical="center" indent="1"/>
    </xf>
    <xf numFmtId="4" fontId="64" fillId="54" borderId="26" applyNumberFormat="0" applyProtection="0">
      <alignment horizontal="left" vertical="center" indent="1"/>
    </xf>
    <xf numFmtId="0" fontId="65" fillId="0" borderId="26" applyNumberFormat="0" applyProtection="0">
      <alignment horizontal="left" vertical="center" indent="1"/>
    </xf>
    <xf numFmtId="0" fontId="16" fillId="54" borderId="18" applyNumberFormat="0" applyProtection="0">
      <alignment horizontal="left" vertical="center" indent="1"/>
    </xf>
    <xf numFmtId="0" fontId="65" fillId="0" borderId="26" applyNumberFormat="0" applyProtection="0">
      <alignment horizontal="left" vertical="center" indent="1"/>
    </xf>
    <xf numFmtId="0" fontId="16" fillId="55" borderId="18" applyNumberFormat="0" applyProtection="0">
      <alignment horizontal="left" vertical="center" indent="1"/>
    </xf>
    <xf numFmtId="0" fontId="65" fillId="0" borderId="26" applyNumberFormat="0" applyProtection="0">
      <alignment horizontal="left" vertical="center" indent="1"/>
    </xf>
    <xf numFmtId="0" fontId="16" fillId="31" borderId="18" applyNumberFormat="0" applyProtection="0">
      <alignment horizontal="left" vertical="center" indent="1"/>
    </xf>
    <xf numFmtId="0" fontId="65" fillId="0" borderId="26" applyNumberFormat="0" applyProtection="0">
      <alignment horizontal="left" vertical="center" indent="1"/>
    </xf>
    <xf numFmtId="0" fontId="16" fillId="56" borderId="18" applyNumberFormat="0" applyProtection="0">
      <alignment horizontal="left" vertical="center" indent="1"/>
    </xf>
    <xf numFmtId="4" fontId="63" fillId="57" borderId="23" applyNumberFormat="0" applyProtection="0">
      <alignment vertical="center"/>
    </xf>
    <xf numFmtId="4" fontId="66" fillId="57" borderId="23" applyNumberFormat="0" applyProtection="0">
      <alignment vertical="center"/>
    </xf>
    <xf numFmtId="4" fontId="40" fillId="53" borderId="27" applyNumberFormat="0" applyProtection="0">
      <alignment horizontal="left" vertical="center" indent="1"/>
    </xf>
    <xf numFmtId="4" fontId="38" fillId="35" borderId="18" applyNumberFormat="0" applyProtection="0">
      <alignment horizontal="left" vertical="center" indent="1"/>
    </xf>
    <xf numFmtId="4" fontId="67" fillId="0" borderId="0" applyNumberFormat="0" applyProtection="0">
      <alignment horizontal="right" vertical="center"/>
    </xf>
    <xf numFmtId="4" fontId="65" fillId="0" borderId="0" applyNumberFormat="0" applyProtection="0">
      <alignment horizontal="right" vertical="center"/>
    </xf>
    <xf numFmtId="0" fontId="65" fillId="0" borderId="0" applyNumberFormat="0" applyProtection="0">
      <alignment horizontal="left" vertical="center" indent="1"/>
    </xf>
    <xf numFmtId="0" fontId="68" fillId="58" borderId="0" applyNumberFormat="0" applyProtection="0">
      <alignment horizontal="center" vertical="center" wrapText="1"/>
    </xf>
    <xf numFmtId="4" fontId="69" fillId="59" borderId="27" applyNumberFormat="0" applyProtection="0">
      <alignment horizontal="left" vertical="center" indent="1"/>
    </xf>
    <xf numFmtId="4" fontId="70" fillId="26" borderId="14" applyNumberFormat="0" applyProtection="0">
      <alignment horizontal="right" vertical="center"/>
    </xf>
    <xf numFmtId="10" fontId="44" fillId="60" borderId="28" applyNumberFormat="0" applyProtection="0">
      <alignment horizontal="center"/>
      <protection locked="0"/>
    </xf>
    <xf numFmtId="0" fontId="71" fillId="61" borderId="0"/>
    <xf numFmtId="0" fontId="72" fillId="61" borderId="0"/>
    <xf numFmtId="214" fontId="16" fillId="0" borderId="0" applyFont="0" applyFill="0" applyBorder="0" applyAlignment="0" applyProtection="0"/>
    <xf numFmtId="0" fontId="16" fillId="0" borderId="29" quotePrefix="1">
      <alignment horizontal="justify" vertical="justify" textRotation="127" wrapText="1" justifyLastLine="1"/>
      <protection hidden="1"/>
    </xf>
    <xf numFmtId="203" fontId="16" fillId="0" borderId="0"/>
    <xf numFmtId="0" fontId="48" fillId="0" borderId="0"/>
    <xf numFmtId="0" fontId="48" fillId="0" borderId="0"/>
    <xf numFmtId="192" fontId="16" fillId="0" borderId="30" applyAlignment="0">
      <alignment horizontal="center"/>
    </xf>
    <xf numFmtId="192" fontId="73" fillId="0" borderId="30" applyFill="0" applyAlignment="0" applyProtection="0"/>
    <xf numFmtId="0" fontId="74" fillId="0" borderId="0" applyFill="0" applyBorder="0" applyAlignment="0"/>
    <xf numFmtId="0" fontId="44" fillId="61" borderId="14">
      <alignment horizontal="center" vertical="center"/>
    </xf>
    <xf numFmtId="0" fontId="16" fillId="47" borderId="0" applyNumberFormat="0" applyFont="0" applyBorder="0" applyAlignment="0" applyProtection="0"/>
    <xf numFmtId="40" fontId="75" fillId="0" borderId="0"/>
    <xf numFmtId="189" fontId="73" fillId="0" borderId="10" applyFill="0"/>
    <xf numFmtId="189" fontId="73" fillId="0" borderId="30" applyFill="0"/>
    <xf numFmtId="189" fontId="16" fillId="0" borderId="10" applyFill="0"/>
    <xf numFmtId="189" fontId="16" fillId="0" borderId="30" applyFill="0"/>
    <xf numFmtId="0" fontId="16" fillId="0" borderId="32" applyNumberFormat="0" applyFont="0" applyFill="0" applyAlignment="0" applyProtection="0"/>
    <xf numFmtId="41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0" fontId="76" fillId="0" borderId="0" applyNumberFormat="0"/>
    <xf numFmtId="0" fontId="28" fillId="0" borderId="33" applyNumberFormat="0" applyFill="0" applyBorder="0" applyAlignment="0">
      <protection locked="0"/>
    </xf>
    <xf numFmtId="0" fontId="48" fillId="0" borderId="0"/>
    <xf numFmtId="215" fontId="16" fillId="0" borderId="0" applyFont="0" applyFill="0" applyBorder="0" applyAlignment="0" applyProtection="0"/>
    <xf numFmtId="216" fontId="16" fillId="0" borderId="0" applyFont="0" applyFill="0" applyBorder="0" applyAlignment="0" applyProtection="0"/>
    <xf numFmtId="0" fontId="56" fillId="0" borderId="0" applyNumberFormat="0" applyFill="0" applyBorder="0"/>
    <xf numFmtId="41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16" fillId="0" borderId="0" applyFont="0" applyFill="0" applyBorder="0" applyAlignment="0" applyProtection="0"/>
    <xf numFmtId="43" fontId="6" fillId="0" borderId="0" applyFont="0" applyFill="0" applyBorder="0" applyAlignment="0" applyProtection="0"/>
    <xf numFmtId="42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0" fontId="77" fillId="0" borderId="0" applyNumberFormat="0" applyFill="0" applyBorder="0" applyAlignment="0" applyProtection="0">
      <alignment vertical="top"/>
      <protection locked="0"/>
    </xf>
    <xf numFmtId="0" fontId="78" fillId="24" borderId="3" applyNumberFormat="0" applyAlignment="0" applyProtection="0"/>
    <xf numFmtId="0" fontId="79" fillId="0" borderId="16" applyNumberFormat="0" applyFill="0" applyAlignment="0" applyProtection="0"/>
    <xf numFmtId="0" fontId="80" fillId="3" borderId="0" applyNumberFormat="0" applyBorder="0" applyAlignment="0" applyProtection="0"/>
    <xf numFmtId="0" fontId="81" fillId="23" borderId="18" applyNumberFormat="0" applyAlignment="0" applyProtection="0"/>
    <xf numFmtId="0" fontId="82" fillId="23" borderId="2" applyNumberFormat="0" applyAlignment="0" applyProtection="0"/>
    <xf numFmtId="0" fontId="83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5" fillId="0" borderId="0" applyNumberFormat="0" applyFill="0" applyBorder="0" applyAlignment="0" applyProtection="0"/>
    <xf numFmtId="0" fontId="86" fillId="4" borderId="0" applyNumberFormat="0" applyBorder="0" applyAlignment="0" applyProtection="0"/>
    <xf numFmtId="0" fontId="87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16" fillId="0" borderId="0"/>
    <xf numFmtId="39" fontId="88" fillId="0" borderId="0"/>
    <xf numFmtId="0" fontId="89" fillId="7" borderId="2" applyNumberFormat="0" applyAlignment="0" applyProtection="0"/>
    <xf numFmtId="0" fontId="90" fillId="37" borderId="0" applyNumberFormat="0" applyBorder="0" applyAlignment="0" applyProtection="0"/>
    <xf numFmtId="0" fontId="91" fillId="0" borderId="31" applyNumberFormat="0" applyFill="0" applyAlignment="0" applyProtection="0"/>
    <xf numFmtId="0" fontId="92" fillId="0" borderId="0"/>
    <xf numFmtId="0" fontId="19" fillId="16" borderId="0" applyNumberFormat="0" applyBorder="0" applyAlignment="0" applyProtection="0"/>
    <xf numFmtId="0" fontId="19" fillId="17" borderId="0" applyNumberFormat="0" applyBorder="0" applyAlignment="0" applyProtection="0"/>
    <xf numFmtId="0" fontId="19" fillId="18" borderId="0" applyNumberFormat="0" applyBorder="0" applyAlignment="0" applyProtection="0"/>
    <xf numFmtId="0" fontId="19" fillId="13" borderId="0" applyNumberFormat="0" applyBorder="0" applyAlignment="0" applyProtection="0"/>
    <xf numFmtId="0" fontId="19" fillId="14" borderId="0" applyNumberFormat="0" applyBorder="0" applyAlignment="0" applyProtection="0"/>
    <xf numFmtId="0" fontId="19" fillId="19" borderId="0" applyNumberFormat="0" applyBorder="0" applyAlignment="0" applyProtection="0"/>
    <xf numFmtId="0" fontId="16" fillId="38" borderId="17" applyNumberFormat="0" applyFont="0" applyAlignment="0" applyProtection="0"/>
    <xf numFmtId="0" fontId="93" fillId="0" borderId="11" applyNumberFormat="0" applyFill="0" applyAlignment="0" applyProtection="0"/>
    <xf numFmtId="0" fontId="94" fillId="0" borderId="12" applyNumberFormat="0" applyFill="0" applyAlignment="0" applyProtection="0"/>
    <xf numFmtId="0" fontId="95" fillId="0" borderId="13" applyNumberFormat="0" applyFill="0" applyAlignment="0" applyProtection="0"/>
    <xf numFmtId="0" fontId="95" fillId="0" borderId="0" applyNumberFormat="0" applyFill="0" applyBorder="0" applyAlignment="0" applyProtection="0"/>
    <xf numFmtId="217" fontId="96" fillId="0" borderId="0"/>
    <xf numFmtId="0" fontId="1" fillId="0" borderId="0"/>
  </cellStyleXfs>
  <cellXfs count="150">
    <xf numFmtId="0" fontId="0" fillId="0" borderId="0" xfId="0"/>
    <xf numFmtId="0" fontId="2" fillId="0" borderId="0" xfId="266" applyFont="1" applyFill="1" applyAlignment="1"/>
    <xf numFmtId="0" fontId="3" fillId="0" borderId="0" xfId="266" applyFont="1" applyFill="1" applyAlignment="1"/>
    <xf numFmtId="0" fontId="3" fillId="0" borderId="0" xfId="266" applyFont="1" applyFill="1" applyAlignment="1">
      <alignment horizontal="center"/>
    </xf>
    <xf numFmtId="0" fontId="3" fillId="0" borderId="0" xfId="266" applyFont="1" applyFill="1" applyAlignment="1">
      <alignment horizontal="right"/>
    </xf>
    <xf numFmtId="0" fontId="4" fillId="0" borderId="0" xfId="266" applyFont="1" applyFill="1" applyAlignment="1">
      <alignment horizontal="center"/>
    </xf>
    <xf numFmtId="0" fontId="3" fillId="0" borderId="0" xfId="266" applyFont="1" applyFill="1" applyBorder="1" applyAlignment="1">
      <alignment horizontal="center"/>
    </xf>
    <xf numFmtId="0" fontId="5" fillId="0" borderId="0" xfId="266" applyFont="1" applyFill="1" applyBorder="1" applyAlignment="1">
      <alignment horizontal="center"/>
    </xf>
    <xf numFmtId="49" fontId="2" fillId="0" borderId="0" xfId="266" applyNumberFormat="1" applyFont="1" applyFill="1" applyBorder="1" applyAlignment="1">
      <alignment horizontal="center"/>
    </xf>
    <xf numFmtId="0" fontId="2" fillId="0" borderId="0" xfId="266" applyFont="1" applyFill="1" applyBorder="1" applyAlignment="1">
      <alignment horizontal="center"/>
    </xf>
    <xf numFmtId="0" fontId="5" fillId="0" borderId="0" xfId="266" applyFont="1" applyFill="1" applyAlignment="1">
      <alignment horizontal="center"/>
    </xf>
    <xf numFmtId="0" fontId="4" fillId="0" borderId="0" xfId="266" applyFont="1" applyFill="1" applyAlignment="1"/>
    <xf numFmtId="188" fontId="2" fillId="0" borderId="0" xfId="266" applyNumberFormat="1" applyFont="1" applyFill="1" applyAlignment="1"/>
    <xf numFmtId="0" fontId="2" fillId="0" borderId="0" xfId="266" applyFont="1" applyFill="1" applyAlignment="1">
      <alignment horizontal="left"/>
    </xf>
    <xf numFmtId="0" fontId="9" fillId="0" borderId="0" xfId="266" applyFont="1" applyFill="1" applyAlignment="1"/>
    <xf numFmtId="0" fontId="3" fillId="0" borderId="0" xfId="266" applyFont="1" applyFill="1" applyAlignment="1">
      <alignment horizontal="left"/>
    </xf>
    <xf numFmtId="0" fontId="2" fillId="0" borderId="0" xfId="287" applyFont="1" applyFill="1" applyAlignment="1"/>
    <xf numFmtId="0" fontId="3" fillId="0" borderId="0" xfId="287" applyFont="1" applyFill="1" applyAlignment="1"/>
    <xf numFmtId="0" fontId="3" fillId="0" borderId="0" xfId="287" applyFont="1" applyFill="1" applyAlignment="1">
      <alignment horizontal="centerContinuous"/>
    </xf>
    <xf numFmtId="0" fontId="3" fillId="0" borderId="0" xfId="287" applyFont="1" applyFill="1" applyBorder="1" applyAlignment="1">
      <alignment horizontal="right"/>
    </xf>
    <xf numFmtId="0" fontId="4" fillId="0" borderId="0" xfId="287" applyFont="1" applyFill="1" applyAlignment="1">
      <alignment horizontal="center"/>
    </xf>
    <xf numFmtId="0" fontId="3" fillId="0" borderId="0" xfId="194" applyFont="1" applyFill="1" applyAlignment="1">
      <alignment horizontal="left"/>
    </xf>
    <xf numFmtId="0" fontId="5" fillId="0" borderId="0" xfId="194" applyFont="1" applyFill="1" applyAlignment="1">
      <alignment horizontal="center"/>
    </xf>
    <xf numFmtId="0" fontId="2" fillId="0" borderId="0" xfId="194" applyFont="1" applyFill="1" applyAlignment="1">
      <alignment horizontal="left"/>
    </xf>
    <xf numFmtId="187" fontId="3" fillId="0" borderId="34" xfId="287" applyNumberFormat="1" applyFont="1" applyFill="1" applyBorder="1" applyAlignment="1"/>
    <xf numFmtId="0" fontId="2" fillId="0" borderId="0" xfId="287" applyFont="1" applyFill="1" applyAlignment="1">
      <alignment horizontal="center"/>
    </xf>
    <xf numFmtId="0" fontId="3" fillId="0" borderId="0" xfId="287" applyFont="1" applyFill="1" applyAlignment="1">
      <alignment horizontal="left"/>
    </xf>
    <xf numFmtId="0" fontId="3" fillId="0" borderId="0" xfId="287" applyFont="1" applyFill="1" applyBorder="1" applyAlignment="1">
      <alignment horizontal="center"/>
    </xf>
    <xf numFmtId="0" fontId="2" fillId="0" borderId="0" xfId="287" applyFont="1" applyFill="1" applyBorder="1" applyAlignment="1">
      <alignment horizontal="center"/>
    </xf>
    <xf numFmtId="0" fontId="3" fillId="0" borderId="0" xfId="287" applyFont="1" applyFill="1" applyAlignment="1">
      <alignment horizontal="center"/>
    </xf>
    <xf numFmtId="0" fontId="2" fillId="0" borderId="0" xfId="287" applyFont="1" applyFill="1" applyAlignment="1">
      <alignment horizontal="right"/>
    </xf>
    <xf numFmtId="188" fontId="3" fillId="0" borderId="0" xfId="287" applyNumberFormat="1" applyFont="1" applyFill="1" applyBorder="1" applyAlignment="1"/>
    <xf numFmtId="0" fontId="4" fillId="0" borderId="0" xfId="287" applyFont="1" applyFill="1" applyAlignment="1"/>
    <xf numFmtId="188" fontId="2" fillId="0" borderId="0" xfId="287" applyNumberFormat="1" applyFont="1" applyFill="1" applyBorder="1" applyAlignment="1"/>
    <xf numFmtId="0" fontId="13" fillId="0" borderId="0" xfId="287" applyFont="1" applyFill="1" applyAlignment="1"/>
    <xf numFmtId="188" fontId="3" fillId="0" borderId="10" xfId="287" applyNumberFormat="1" applyFont="1" applyFill="1" applyBorder="1" applyAlignment="1"/>
    <xf numFmtId="188" fontId="2" fillId="0" borderId="0" xfId="287" applyNumberFormat="1" applyFont="1" applyFill="1" applyAlignment="1"/>
    <xf numFmtId="188" fontId="3" fillId="0" borderId="34" xfId="287" applyNumberFormat="1" applyFont="1" applyFill="1" applyBorder="1" applyAlignment="1"/>
    <xf numFmtId="0" fontId="2" fillId="0" borderId="0" xfId="287" applyFont="1" applyFill="1" applyBorder="1" applyAlignment="1"/>
    <xf numFmtId="188" fontId="3" fillId="0" borderId="0" xfId="287" applyNumberFormat="1" applyFont="1" applyFill="1" applyAlignment="1"/>
    <xf numFmtId="0" fontId="3" fillId="0" borderId="0" xfId="287" applyFont="1" applyFill="1" applyBorder="1" applyAlignment="1"/>
    <xf numFmtId="0" fontId="5" fillId="0" borderId="0" xfId="266" applyFont="1" applyFill="1" applyAlignment="1"/>
    <xf numFmtId="188" fontId="2" fillId="0" borderId="0" xfId="32" applyNumberFormat="1" applyFont="1" applyFill="1" applyAlignment="1"/>
    <xf numFmtId="188" fontId="3" fillId="0" borderId="0" xfId="32" applyNumberFormat="1" applyFont="1" applyFill="1" applyAlignment="1"/>
    <xf numFmtId="188" fontId="2" fillId="0" borderId="0" xfId="32" applyNumberFormat="1" applyFont="1" applyFill="1" applyBorder="1" applyAlignment="1"/>
    <xf numFmtId="188" fontId="2" fillId="0" borderId="0" xfId="287" applyNumberFormat="1" applyFont="1" applyFill="1" applyAlignment="1">
      <alignment horizontal="center"/>
    </xf>
    <xf numFmtId="0" fontId="14" fillId="0" borderId="0" xfId="287" applyFont="1" applyFill="1" applyAlignment="1"/>
    <xf numFmtId="15" fontId="2" fillId="0" borderId="0" xfId="206" applyNumberFormat="1" applyFont="1" applyFill="1" applyBorder="1" applyAlignment="1">
      <alignment horizontal="center"/>
    </xf>
    <xf numFmtId="43" fontId="2" fillId="0" borderId="0" xfId="44" applyFont="1" applyFill="1" applyBorder="1" applyAlignment="1">
      <alignment horizontal="center"/>
    </xf>
    <xf numFmtId="188" fontId="3" fillId="0" borderId="0" xfId="287" applyNumberFormat="1" applyFont="1" applyFill="1" applyAlignment="1">
      <alignment horizontal="center"/>
    </xf>
    <xf numFmtId="188" fontId="2" fillId="0" borderId="0" xfId="32" applyNumberFormat="1" applyFont="1" applyFill="1" applyAlignment="1">
      <alignment horizontal="center"/>
    </xf>
    <xf numFmtId="188" fontId="2" fillId="0" borderId="35" xfId="32" applyNumberFormat="1" applyFont="1" applyFill="1" applyBorder="1" applyAlignment="1"/>
    <xf numFmtId="188" fontId="3" fillId="0" borderId="0" xfId="32" applyNumberFormat="1" applyFont="1" applyFill="1" applyAlignment="1">
      <alignment horizontal="center"/>
    </xf>
    <xf numFmtId="188" fontId="3" fillId="0" borderId="10" xfId="32" applyNumberFormat="1" applyFont="1" applyFill="1" applyBorder="1" applyAlignment="1"/>
    <xf numFmtId="188" fontId="3" fillId="0" borderId="0" xfId="32" applyNumberFormat="1" applyFont="1" applyFill="1" applyBorder="1" applyAlignment="1"/>
    <xf numFmtId="188" fontId="3" fillId="0" borderId="36" xfId="32" applyNumberFormat="1" applyFont="1" applyFill="1" applyBorder="1" applyAlignment="1"/>
    <xf numFmtId="0" fontId="11" fillId="0" borderId="0" xfId="194" applyFont="1" applyFill="1" applyAlignment="1"/>
    <xf numFmtId="188" fontId="2" fillId="0" borderId="34" xfId="32" applyNumberFormat="1" applyFont="1" applyFill="1" applyBorder="1" applyAlignment="1"/>
    <xf numFmtId="188" fontId="3" fillId="0" borderId="34" xfId="32" applyNumberFormat="1" applyFont="1" applyFill="1" applyBorder="1" applyAlignment="1"/>
    <xf numFmtId="0" fontId="9" fillId="0" borderId="0" xfId="287" applyFont="1" applyFill="1" applyAlignment="1"/>
    <xf numFmtId="0" fontId="4" fillId="0" borderId="0" xfId="266" applyFont="1" applyFill="1" applyAlignment="1">
      <alignment horizontal="left"/>
    </xf>
    <xf numFmtId="188" fontId="3" fillId="0" borderId="35" xfId="32" applyNumberFormat="1" applyFont="1" applyFill="1" applyBorder="1" applyAlignment="1"/>
    <xf numFmtId="0" fontId="5" fillId="0" borderId="0" xfId="287" applyFont="1" applyFill="1" applyBorder="1" applyAlignment="1">
      <alignment horizontal="center"/>
    </xf>
    <xf numFmtId="188" fontId="2" fillId="0" borderId="0" xfId="32" applyNumberFormat="1" applyFont="1" applyFill="1" applyBorder="1" applyAlignment="1">
      <alignment horizontal="center"/>
    </xf>
    <xf numFmtId="0" fontId="5" fillId="0" borderId="0" xfId="287" applyFont="1" applyFill="1" applyAlignment="1">
      <alignment horizontal="center"/>
    </xf>
    <xf numFmtId="0" fontId="2" fillId="0" borderId="0" xfId="266" applyFont="1" applyFill="1" applyAlignment="1">
      <alignment horizontal="center"/>
    </xf>
    <xf numFmtId="0" fontId="3" fillId="0" borderId="0" xfId="287" applyFont="1" applyFill="1" applyBorder="1" applyAlignment="1">
      <alignment horizontal="centerContinuous"/>
    </xf>
    <xf numFmtId="188" fontId="2" fillId="0" borderId="0" xfId="32" applyNumberFormat="1" applyFont="1" applyFill="1" applyBorder="1" applyAlignment="1">
      <alignment horizontal="left"/>
    </xf>
    <xf numFmtId="188" fontId="3" fillId="0" borderId="0" xfId="32" applyNumberFormat="1" applyFont="1" applyFill="1" applyBorder="1" applyAlignment="1">
      <alignment horizontal="center"/>
    </xf>
    <xf numFmtId="0" fontId="4" fillId="0" borderId="0" xfId="0" applyFont="1" applyFill="1" applyAlignment="1">
      <alignment horizontal="left"/>
    </xf>
    <xf numFmtId="188" fontId="3" fillId="0" borderId="10" xfId="32" applyNumberFormat="1" applyFont="1" applyFill="1" applyBorder="1" applyAlignment="1">
      <alignment horizontal="center"/>
    </xf>
    <xf numFmtId="0" fontId="103" fillId="0" borderId="0" xfId="470" applyFont="1" applyFill="1" applyBorder="1" applyAlignment="1"/>
    <xf numFmtId="0" fontId="103" fillId="0" borderId="0" xfId="470" applyFont="1" applyFill="1" applyAlignment="1">
      <alignment horizontal="center"/>
    </xf>
    <xf numFmtId="0" fontId="103" fillId="0" borderId="0" xfId="470" applyFont="1" applyFill="1" applyBorder="1" applyAlignment="1">
      <alignment horizontal="center"/>
    </xf>
    <xf numFmtId="0" fontId="2" fillId="0" borderId="0" xfId="287" quotePrefix="1" applyFont="1" applyFill="1" applyAlignment="1"/>
    <xf numFmtId="0" fontId="105" fillId="0" borderId="0" xfId="470" applyFont="1" applyFill="1" applyAlignment="1"/>
    <xf numFmtId="0" fontId="104" fillId="0" borderId="0" xfId="470" applyFont="1" applyFill="1" applyAlignment="1">
      <alignment horizontal="center"/>
    </xf>
    <xf numFmtId="0" fontId="103" fillId="0" borderId="35" xfId="470" applyFont="1" applyFill="1" applyBorder="1" applyAlignment="1">
      <alignment horizontal="center"/>
    </xf>
    <xf numFmtId="0" fontId="2" fillId="0" borderId="0" xfId="287" applyFont="1" applyFill="1" applyAlignment="1">
      <alignment horizontal="left"/>
    </xf>
    <xf numFmtId="0" fontId="110" fillId="0" borderId="0" xfId="0" applyFont="1" applyFill="1" applyAlignment="1"/>
    <xf numFmtId="0" fontId="104" fillId="0" borderId="0" xfId="470" applyFont="1" applyFill="1" applyAlignment="1"/>
    <xf numFmtId="0" fontId="111" fillId="0" borderId="0" xfId="470" applyFont="1" applyFill="1" applyAlignment="1"/>
    <xf numFmtId="0" fontId="103" fillId="0" borderId="0" xfId="470" applyFont="1" applyFill="1" applyAlignment="1"/>
    <xf numFmtId="188" fontId="104" fillId="0" borderId="0" xfId="32" applyNumberFormat="1" applyFont="1" applyFill="1" applyAlignment="1"/>
    <xf numFmtId="188" fontId="104" fillId="0" borderId="38" xfId="32" applyNumberFormat="1" applyFont="1" applyFill="1" applyBorder="1" applyAlignment="1"/>
    <xf numFmtId="188" fontId="103" fillId="0" borderId="0" xfId="32" applyNumberFormat="1" applyFont="1" applyFill="1" applyAlignment="1"/>
    <xf numFmtId="188" fontId="3" fillId="0" borderId="38" xfId="287" applyNumberFormat="1" applyFont="1" applyFill="1" applyBorder="1" applyAlignment="1"/>
    <xf numFmtId="188" fontId="3" fillId="0" borderId="0" xfId="287" applyNumberFormat="1" applyFont="1" applyFill="1" applyBorder="1"/>
    <xf numFmtId="188" fontId="3" fillId="0" borderId="10" xfId="287" applyNumberFormat="1" applyFont="1" applyFill="1" applyBorder="1"/>
    <xf numFmtId="0" fontId="109" fillId="0" borderId="0" xfId="0" applyFont="1" applyFill="1" applyAlignment="1">
      <alignment horizontal="left"/>
    </xf>
    <xf numFmtId="0" fontId="12" fillId="0" borderId="0" xfId="0" applyFont="1" applyFill="1" applyAlignment="1">
      <alignment horizontal="left"/>
    </xf>
    <xf numFmtId="188" fontId="2" fillId="0" borderId="0" xfId="287" applyNumberFormat="1" applyFont="1" applyFill="1"/>
    <xf numFmtId="0" fontId="5" fillId="0" borderId="0" xfId="287" applyFont="1" applyFill="1" applyAlignment="1">
      <alignment horizontal="center"/>
    </xf>
    <xf numFmtId="0" fontId="2" fillId="0" borderId="0" xfId="0" applyFont="1" applyFill="1" applyAlignment="1">
      <alignment horizontal="center"/>
    </xf>
    <xf numFmtId="188" fontId="9" fillId="0" borderId="0" xfId="0" applyNumberFormat="1" applyFont="1" applyFill="1" applyAlignment="1"/>
    <xf numFmtId="188" fontId="110" fillId="0" borderId="0" xfId="32" applyNumberFormat="1" applyFont="1" applyFill="1" applyAlignment="1"/>
    <xf numFmtId="0" fontId="2" fillId="0" borderId="0" xfId="0" applyFont="1" applyFill="1" applyAlignment="1"/>
    <xf numFmtId="188" fontId="110" fillId="0" borderId="0" xfId="32" applyNumberFormat="1" applyFont="1" applyFill="1" applyBorder="1" applyAlignment="1"/>
    <xf numFmtId="188" fontId="112" fillId="0" borderId="0" xfId="32" applyNumberFormat="1" applyFont="1" applyFill="1" applyAlignment="1"/>
    <xf numFmtId="0" fontId="2" fillId="0" borderId="0" xfId="0" applyFont="1" applyFill="1" applyAlignment="1">
      <alignment horizontal="left"/>
    </xf>
    <xf numFmtId="0" fontId="2" fillId="0" borderId="0" xfId="470" applyFont="1" applyFill="1" applyBorder="1" applyAlignment="1"/>
    <xf numFmtId="0" fontId="2" fillId="0" borderId="0" xfId="470" applyFont="1" applyFill="1" applyBorder="1" applyAlignment="1">
      <alignment horizontal="center"/>
    </xf>
    <xf numFmtId="0" fontId="2" fillId="0" borderId="0" xfId="470" applyFont="1" applyFill="1" applyAlignment="1">
      <alignment horizontal="center"/>
    </xf>
    <xf numFmtId="188" fontId="3" fillId="0" borderId="0" xfId="287" applyNumberFormat="1" applyFont="1" applyFill="1"/>
    <xf numFmtId="188" fontId="2" fillId="0" borderId="35" xfId="287" applyNumberFormat="1" applyFont="1" applyFill="1" applyBorder="1"/>
    <xf numFmtId="0" fontId="108" fillId="0" borderId="0" xfId="0" applyFont="1" applyFill="1" applyAlignment="1"/>
    <xf numFmtId="0" fontId="3" fillId="0" borderId="0" xfId="0" applyFont="1" applyFill="1" applyAlignment="1">
      <alignment horizontal="left"/>
    </xf>
    <xf numFmtId="0" fontId="5" fillId="0" borderId="0" xfId="287" applyFont="1" applyFill="1" applyAlignment="1">
      <alignment horizontal="center"/>
    </xf>
    <xf numFmtId="0" fontId="9" fillId="0" borderId="0" xfId="0" applyFont="1" applyFill="1" applyAlignment="1"/>
    <xf numFmtId="0" fontId="4" fillId="0" borderId="0" xfId="287" applyFont="1" applyFill="1" applyAlignment="1">
      <alignment horizontal="centerContinuous"/>
    </xf>
    <xf numFmtId="0" fontId="103" fillId="0" borderId="0" xfId="0" applyFont="1" applyFill="1" applyAlignment="1"/>
    <xf numFmtId="0" fontId="103" fillId="0" borderId="0" xfId="184" applyFont="1" applyFill="1" applyAlignment="1"/>
    <xf numFmtId="189" fontId="2" fillId="0" borderId="0" xfId="266" applyNumberFormat="1" applyFont="1" applyFill="1" applyAlignment="1">
      <alignment horizontal="left"/>
    </xf>
    <xf numFmtId="0" fontId="5" fillId="0" borderId="0" xfId="287" applyFont="1" applyFill="1" applyAlignment="1"/>
    <xf numFmtId="0" fontId="12" fillId="0" borderId="0" xfId="287" applyFont="1" applyFill="1" applyAlignment="1"/>
    <xf numFmtId="0" fontId="14" fillId="0" borderId="0" xfId="287" applyFont="1" applyFill="1" applyAlignment="1">
      <alignment horizontal="left"/>
    </xf>
    <xf numFmtId="0" fontId="2" fillId="0" borderId="0" xfId="287" applyFont="1" applyFill="1" applyAlignment="1">
      <alignment horizontal="centerContinuous"/>
    </xf>
    <xf numFmtId="49" fontId="2" fillId="0" borderId="0" xfId="266" applyNumberFormat="1" applyFont="1" applyFill="1" applyAlignment="1">
      <alignment horizontal="center"/>
    </xf>
    <xf numFmtId="188" fontId="2" fillId="0" borderId="0" xfId="109" applyNumberFormat="1" applyFont="1" applyFill="1" applyAlignment="1"/>
    <xf numFmtId="0" fontId="5" fillId="0" borderId="0" xfId="287" applyFont="1" applyFill="1" applyAlignment="1">
      <alignment horizontal="center"/>
    </xf>
    <xf numFmtId="188" fontId="2" fillId="0" borderId="0" xfId="109" applyNumberFormat="1" applyFont="1" applyFill="1" applyAlignment="1">
      <alignment horizontal="center"/>
    </xf>
    <xf numFmtId="3" fontId="107" fillId="0" borderId="0" xfId="0" applyNumberFormat="1" applyFont="1" applyFill="1" applyAlignment="1"/>
    <xf numFmtId="3" fontId="5" fillId="0" borderId="0" xfId="287" applyNumberFormat="1" applyFont="1" applyFill="1" applyAlignment="1">
      <alignment horizontal="center"/>
    </xf>
    <xf numFmtId="188" fontId="2" fillId="0" borderId="39" xfId="109" applyNumberFormat="1" applyFont="1" applyFill="1" applyBorder="1" applyAlignment="1"/>
    <xf numFmtId="0" fontId="106" fillId="0" borderId="0" xfId="0" applyFont="1" applyFill="1" applyAlignment="1">
      <alignment horizontal="center"/>
    </xf>
    <xf numFmtId="188" fontId="2" fillId="0" borderId="35" xfId="109" applyNumberFormat="1" applyFont="1" applyFill="1" applyBorder="1" applyAlignment="1"/>
    <xf numFmtId="188" fontId="3" fillId="0" borderId="38" xfId="109" applyNumberFormat="1" applyFont="1" applyFill="1" applyBorder="1" applyAlignment="1">
      <alignment horizontal="right"/>
    </xf>
    <xf numFmtId="0" fontId="105" fillId="0" borderId="0" xfId="0" applyFont="1" applyFill="1" applyAlignment="1"/>
    <xf numFmtId="0" fontId="9" fillId="0" borderId="0" xfId="287" applyFont="1" applyFill="1" applyAlignment="1">
      <alignment horizontal="left"/>
    </xf>
    <xf numFmtId="188" fontId="3" fillId="0" borderId="38" xfId="109" applyNumberFormat="1" applyFont="1" applyFill="1" applyBorder="1" applyAlignment="1"/>
    <xf numFmtId="188" fontId="3" fillId="0" borderId="36" xfId="109" applyNumberFormat="1" applyFont="1" applyFill="1" applyBorder="1" applyAlignment="1"/>
    <xf numFmtId="188" fontId="12" fillId="0" borderId="0" xfId="109" applyNumberFormat="1" applyFont="1" applyFill="1" applyAlignment="1"/>
    <xf numFmtId="0" fontId="97" fillId="0" borderId="0" xfId="287" applyFont="1" applyFill="1" applyAlignment="1">
      <alignment horizontal="center"/>
    </xf>
    <xf numFmtId="188" fontId="104" fillId="0" borderId="35" xfId="470" applyNumberFormat="1" applyFont="1" applyFill="1" applyBorder="1" applyAlignment="1"/>
    <xf numFmtId="0" fontId="5" fillId="0" borderId="0" xfId="0" applyFont="1" applyFill="1" applyAlignment="1">
      <alignment horizontal="center"/>
    </xf>
    <xf numFmtId="0" fontId="9" fillId="0" borderId="0" xfId="0" applyFont="1" applyFill="1" applyAlignment="1"/>
    <xf numFmtId="0" fontId="3" fillId="0" borderId="0" xfId="0" applyFont="1" applyFill="1" applyAlignment="1">
      <alignment horizontal="center"/>
    </xf>
    <xf numFmtId="49" fontId="2" fillId="0" borderId="0" xfId="32" applyNumberFormat="1" applyFont="1" applyFill="1" applyBorder="1" applyAlignment="1">
      <alignment horizontal="center" wrapText="1"/>
    </xf>
    <xf numFmtId="0" fontId="3" fillId="0" borderId="0" xfId="470" applyFont="1" applyFill="1" applyAlignment="1">
      <alignment horizontal="center"/>
    </xf>
    <xf numFmtId="0" fontId="2" fillId="0" borderId="35" xfId="470" applyFont="1" applyFill="1" applyBorder="1" applyAlignment="1">
      <alignment horizontal="center"/>
    </xf>
    <xf numFmtId="0" fontId="5" fillId="0" borderId="0" xfId="287" applyFont="1" applyFill="1" applyAlignment="1">
      <alignment horizontal="center"/>
    </xf>
    <xf numFmtId="0" fontId="104" fillId="0" borderId="0" xfId="470" applyFont="1" applyFill="1" applyAlignment="1">
      <alignment horizontal="center"/>
    </xf>
    <xf numFmtId="0" fontId="103" fillId="0" borderId="35" xfId="470" applyFont="1" applyFill="1" applyBorder="1" applyAlignment="1">
      <alignment horizontal="center"/>
    </xf>
    <xf numFmtId="0" fontId="105" fillId="0" borderId="0" xfId="470" applyFont="1" applyFill="1" applyAlignment="1"/>
    <xf numFmtId="0" fontId="106" fillId="0" borderId="0" xfId="470" applyFont="1" applyFill="1" applyAlignment="1">
      <alignment horizontal="center"/>
    </xf>
    <xf numFmtId="0" fontId="9" fillId="0" borderId="0" xfId="287" applyFont="1" applyFill="1" applyAlignment="1">
      <alignment horizontal="left"/>
    </xf>
    <xf numFmtId="49" fontId="2" fillId="0" borderId="0" xfId="32" applyNumberFormat="1" applyFont="1" applyFill="1" applyAlignment="1">
      <alignment horizontal="center" wrapText="1"/>
    </xf>
    <xf numFmtId="0" fontId="106" fillId="0" borderId="0" xfId="0" applyFont="1" applyFill="1" applyAlignment="1">
      <alignment horizontal="center"/>
    </xf>
    <xf numFmtId="0" fontId="104" fillId="0" borderId="0" xfId="0" applyFont="1" applyFill="1" applyAlignment="1">
      <alignment horizontal="center"/>
    </xf>
    <xf numFmtId="0" fontId="105" fillId="0" borderId="0" xfId="0" applyFont="1" applyFill="1" applyAlignment="1"/>
  </cellXfs>
  <cellStyles count="471">
    <cellStyle name="#" xfId="1"/>
    <cellStyle name="#_AAAMxMain" xfId="2"/>
    <cellStyle name="#_AAAMxSummary" xfId="3"/>
    <cellStyle name="_SSR 08-09 Mining and Process" xfId="4"/>
    <cellStyle name="_SSR 08-09 Transport Industry 20080402" xfId="5"/>
    <cellStyle name="_SSR 08-09 Water Industry 200803402v3" xfId="6"/>
    <cellStyle name="0,000" xfId="7"/>
    <cellStyle name="20% - ส่วนที่ถูกเน้น1" xfId="8"/>
    <cellStyle name="20% - ส่วนที่ถูกเน้น2" xfId="9"/>
    <cellStyle name="20% - ส่วนที่ถูกเน้น3" xfId="10"/>
    <cellStyle name="20% - ส่วนที่ถูกเน้น4" xfId="11"/>
    <cellStyle name="20% - ส่วนที่ถูกเน้น5" xfId="12"/>
    <cellStyle name="20% - ส่วนที่ถูกเน้น6" xfId="13"/>
    <cellStyle name="40% - ส่วนที่ถูกเน้น1" xfId="14"/>
    <cellStyle name="40% - ส่วนที่ถูกเน้น2" xfId="15"/>
    <cellStyle name="40% - ส่วนที่ถูกเน้น3" xfId="16"/>
    <cellStyle name="40% - ส่วนที่ถูกเน้น4" xfId="17"/>
    <cellStyle name="40% - ส่วนที่ถูกเน้น5" xfId="18"/>
    <cellStyle name="40% - ส่วนที่ถูกเน้น6" xfId="19"/>
    <cellStyle name="60% - ส่วนที่ถูกเน้น1" xfId="20"/>
    <cellStyle name="60% - ส่วนที่ถูกเน้น2" xfId="21"/>
    <cellStyle name="60% - ส่วนที่ถูกเน้น3" xfId="22"/>
    <cellStyle name="60% - ส่วนที่ถูกเน้น4" xfId="23"/>
    <cellStyle name="60% - ส่วนที่ถูกเน้น5" xfId="24"/>
    <cellStyle name="60% - ส่วนที่ถูกเน้น6" xfId="25"/>
    <cellStyle name="_x0002_-_x0002_Ä_x0001_‡_x0003_0_x0002_P_x0003_ _x0002_X_x0003_·_x0002_®_x0003_@_x0002_p_x0003_ª_x0002_¨_x0010_!_x0002__x0003_&quot;_x0001_ÄÇ_x0002__x000e__x0003_ _x0002_é_x0002_Ä_x0001_‡_x0003_Ë_x0002_H_x0003_ _x0002_X" xfId="26"/>
    <cellStyle name="Assumption" xfId="27"/>
    <cellStyle name="AssumptionPercent" xfId="28"/>
    <cellStyle name="Banner" xfId="29"/>
    <cellStyle name="Banner+Inconsistent" xfId="30"/>
    <cellStyle name="Body" xfId="31"/>
    <cellStyle name="Comma" xfId="32" builtinId="3"/>
    <cellStyle name="Comma 10" xfId="33"/>
    <cellStyle name="Comma 10 2" xfId="34"/>
    <cellStyle name="Comma 10 2 2" xfId="35"/>
    <cellStyle name="Comma 10 3" xfId="36"/>
    <cellStyle name="Comma 10_rat111a101b-09t-งบ" xfId="37"/>
    <cellStyle name="Comma 11" xfId="38"/>
    <cellStyle name="Comma 12" xfId="39"/>
    <cellStyle name="Comma 12 2" xfId="40"/>
    <cellStyle name="Comma 12 3" xfId="41"/>
    <cellStyle name="Comma 12 4" xfId="42"/>
    <cellStyle name="Comma 13" xfId="43"/>
    <cellStyle name="Comma 14" xfId="44"/>
    <cellStyle name="Comma 14 2" xfId="45"/>
    <cellStyle name="Comma 15" xfId="46"/>
    <cellStyle name="Comma 15 2" xfId="47"/>
    <cellStyle name="Comma 15 3" xfId="48"/>
    <cellStyle name="Comma 16" xfId="49"/>
    <cellStyle name="Comma 17" xfId="50"/>
    <cellStyle name="Comma 17 2" xfId="51"/>
    <cellStyle name="Comma 18" xfId="52"/>
    <cellStyle name="Comma 18 2" xfId="53"/>
    <cellStyle name="Comma 19" xfId="54"/>
    <cellStyle name="Comma 19 2" xfId="55"/>
    <cellStyle name="Comma 2" xfId="56"/>
    <cellStyle name="Comma 2 2" xfId="57"/>
    <cellStyle name="Comma 2 2 2" xfId="58"/>
    <cellStyle name="Comma 2 2 2 2" xfId="59"/>
    <cellStyle name="Comma 2 2 2 2 2" xfId="60"/>
    <cellStyle name="Comma 2 2 2 3" xfId="61"/>
    <cellStyle name="Comma 2 3" xfId="62"/>
    <cellStyle name="Comma 2 4" xfId="63"/>
    <cellStyle name="Comma 2 4 2" xfId="64"/>
    <cellStyle name="Comma 2 5" xfId="65"/>
    <cellStyle name="Comma 2 6" xfId="66"/>
    <cellStyle name="Comma 2 7" xfId="67"/>
    <cellStyle name="Comma 2 8" xfId="68"/>
    <cellStyle name="Comma 2 8 2" xfId="69"/>
    <cellStyle name="Comma 2 9" xfId="70"/>
    <cellStyle name="Comma 20" xfId="71"/>
    <cellStyle name="Comma 21" xfId="72"/>
    <cellStyle name="Comma 22" xfId="73"/>
    <cellStyle name="Comma 23" xfId="74"/>
    <cellStyle name="Comma 24" xfId="75"/>
    <cellStyle name="Comma 25" xfId="76"/>
    <cellStyle name="Comma 26" xfId="77"/>
    <cellStyle name="Comma 27" xfId="78"/>
    <cellStyle name="Comma 27 2" xfId="79"/>
    <cellStyle name="Comma 3" xfId="80"/>
    <cellStyle name="Comma 3 2" xfId="81"/>
    <cellStyle name="Comma 3 2 2" xfId="82"/>
    <cellStyle name="Comma 3 2 2 2" xfId="83"/>
    <cellStyle name="Comma 3 2 3" xfId="84"/>
    <cellStyle name="Comma 3 3" xfId="85"/>
    <cellStyle name="Comma 3 4" xfId="86"/>
    <cellStyle name="Comma 3 5" xfId="87"/>
    <cellStyle name="Comma 3 6" xfId="88"/>
    <cellStyle name="Comma 3 7" xfId="89"/>
    <cellStyle name="Comma 4" xfId="90"/>
    <cellStyle name="Comma 4 2" xfId="91"/>
    <cellStyle name="Comma 4 2 2" xfId="92"/>
    <cellStyle name="Comma 4 3" xfId="93"/>
    <cellStyle name="Comma 4 4" xfId="94"/>
    <cellStyle name="Comma 5" xfId="95"/>
    <cellStyle name="Comma 5 2" xfId="96"/>
    <cellStyle name="Comma 6" xfId="97"/>
    <cellStyle name="Comma 6 2" xfId="98"/>
    <cellStyle name="Comma 6 2 2" xfId="99"/>
    <cellStyle name="Comma 6 3" xfId="100"/>
    <cellStyle name="Comma 6 3 2" xfId="101"/>
    <cellStyle name="Comma 6 4" xfId="102"/>
    <cellStyle name="Comma 7" xfId="103"/>
    <cellStyle name="Comma 7 10" xfId="104"/>
    <cellStyle name="Comma 7 11" xfId="105"/>
    <cellStyle name="Comma 7 12" xfId="106"/>
    <cellStyle name="Comma 7 13" xfId="107"/>
    <cellStyle name="Comma 7 14" xfId="108"/>
    <cellStyle name="Comma 7 2" xfId="109"/>
    <cellStyle name="Comma 7 2 2" xfId="110"/>
    <cellStyle name="Comma 7 3" xfId="111"/>
    <cellStyle name="Comma 7 4" xfId="112"/>
    <cellStyle name="Comma 7 5" xfId="113"/>
    <cellStyle name="Comma 7 6" xfId="114"/>
    <cellStyle name="Comma 7 7" xfId="115"/>
    <cellStyle name="Comma 7 8" xfId="116"/>
    <cellStyle name="Comma 7 9" xfId="117"/>
    <cellStyle name="Comma 8" xfId="118"/>
    <cellStyle name="Comma 8 2" xfId="119"/>
    <cellStyle name="Comma 8 3" xfId="120"/>
    <cellStyle name="Comma 8 4" xfId="121"/>
    <cellStyle name="Comma 8_rat111a101b-09t-งบ" xfId="122"/>
    <cellStyle name="Comma 9" xfId="123"/>
    <cellStyle name="Comma 9 2" xfId="124"/>
    <cellStyle name="Comma 9 2 2" xfId="125"/>
    <cellStyle name="Comma 9 3" xfId="126"/>
    <cellStyle name="comma zerodec" xfId="127"/>
    <cellStyle name="Comments" xfId="128"/>
    <cellStyle name="Counter" xfId="129"/>
    <cellStyle name="Currency [0] U" xfId="130"/>
    <cellStyle name="Currency [2]" xfId="131"/>
    <cellStyle name="Currency [2] U" xfId="132"/>
    <cellStyle name="Currency(000)" xfId="133"/>
    <cellStyle name="Currency1" xfId="134"/>
    <cellStyle name="Custom - Style8" xfId="135"/>
    <cellStyle name="Date" xfId="136"/>
    <cellStyle name="Date U" xfId="137"/>
    <cellStyle name="Date_KMP P&amp;L Aug 08" xfId="138"/>
    <cellStyle name="Decimal [0]" xfId="139"/>
    <cellStyle name="Decimal [2]" xfId="140"/>
    <cellStyle name="Decimal [2] U" xfId="141"/>
    <cellStyle name="Decimal [4]" xfId="142"/>
    <cellStyle name="Decimal [4] U" xfId="143"/>
    <cellStyle name="Define your own named style" xfId="144"/>
    <cellStyle name="Dollar (zero dec)" xfId="145"/>
    <cellStyle name="Draw lines around data in range" xfId="146"/>
    <cellStyle name="Draw shadow and lines within range" xfId="147"/>
    <cellStyle name="Enlarge title text, yellow on blue" xfId="148"/>
    <cellStyle name="Euro" xfId="149"/>
    <cellStyle name="Fill" xfId="150"/>
    <cellStyle name="Flag" xfId="151"/>
    <cellStyle name="Format a column of totals" xfId="152"/>
    <cellStyle name="Format a row of totals" xfId="153"/>
    <cellStyle name="Format text as bold, black on yellow" xfId="154"/>
    <cellStyle name="Grey" xfId="155"/>
    <cellStyle name="Header Budget" xfId="156"/>
    <cellStyle name="Header Leader" xfId="157"/>
    <cellStyle name="Header Variance" xfId="158"/>
    <cellStyle name="Header1" xfId="159"/>
    <cellStyle name="Header2" xfId="160"/>
    <cellStyle name="Header3" xfId="161"/>
    <cellStyle name="Heading 2a" xfId="162"/>
    <cellStyle name="Heading1" xfId="163"/>
    <cellStyle name="Heading2" xfId="164"/>
    <cellStyle name="Heading3" xfId="165"/>
    <cellStyle name="Heading4" xfId="166"/>
    <cellStyle name="Hyperlink 2" xfId="167"/>
    <cellStyle name="InconsistentFormulae" xfId="168"/>
    <cellStyle name="Input [yellow]" xfId="169"/>
    <cellStyle name="Internal link" xfId="170"/>
    <cellStyle name="KeyModelOutput" xfId="171"/>
    <cellStyle name="Line_Key" xfId="172"/>
    <cellStyle name="Millares [0]" xfId="173"/>
    <cellStyle name="Millares_Contr. Sales" xfId="174"/>
    <cellStyle name="Moneda [0]" xfId="175"/>
    <cellStyle name="Moneda_Contr. Sales" xfId="176"/>
    <cellStyle name="no dec" xfId="177"/>
    <cellStyle name="Normal" xfId="0" builtinId="0"/>
    <cellStyle name="Normal - Style1" xfId="178"/>
    <cellStyle name="Normal (%)" xfId="179"/>
    <cellStyle name="Normal (£m)" xfId="180"/>
    <cellStyle name="Normal (x)" xfId="181"/>
    <cellStyle name="Normal 10" xfId="182"/>
    <cellStyle name="Normal 10 2" xfId="183"/>
    <cellStyle name="Normal 11" xfId="184"/>
    <cellStyle name="Normal 12" xfId="185"/>
    <cellStyle name="Normal 13" xfId="186"/>
    <cellStyle name="Normal 13 2" xfId="187"/>
    <cellStyle name="Normal 14" xfId="188"/>
    <cellStyle name="Normal 15" xfId="189"/>
    <cellStyle name="Normal 16" xfId="190"/>
    <cellStyle name="Normal 17" xfId="191"/>
    <cellStyle name="Normal 18" xfId="192"/>
    <cellStyle name="Normal 19" xfId="193"/>
    <cellStyle name="Normal 2" xfId="194"/>
    <cellStyle name="Normal 2 10" xfId="195"/>
    <cellStyle name="Normal 2 11" xfId="196"/>
    <cellStyle name="Normal 2 12" xfId="197"/>
    <cellStyle name="Normal 2 13" xfId="198"/>
    <cellStyle name="Normal 2 2" xfId="199"/>
    <cellStyle name="Normal 2 2 10" xfId="200"/>
    <cellStyle name="Normal 2 2 11" xfId="201"/>
    <cellStyle name="Normal 2 2 12" xfId="202"/>
    <cellStyle name="Normal 2 2 13" xfId="203"/>
    <cellStyle name="Normal 2 2 14" xfId="204"/>
    <cellStyle name="Normal 2 2 15" xfId="205"/>
    <cellStyle name="Normal 2 2 2" xfId="206"/>
    <cellStyle name="Normal 2 2 2 2" xfId="207"/>
    <cellStyle name="Normal 2 2 2 2 2" xfId="208"/>
    <cellStyle name="Normal 2 2 2 3" xfId="209"/>
    <cellStyle name="Normal 2 2 3" xfId="210"/>
    <cellStyle name="Normal 2 2 3 2" xfId="211"/>
    <cellStyle name="Normal 2 2 4" xfId="212"/>
    <cellStyle name="Normal 2 2 4 2" xfId="213"/>
    <cellStyle name="Normal 2 2 5" xfId="214"/>
    <cellStyle name="Normal 2 2 5 2" xfId="215"/>
    <cellStyle name="Normal 2 2 6" xfId="216"/>
    <cellStyle name="Normal 2 2 6 2" xfId="217"/>
    <cellStyle name="Normal 2 2 7" xfId="218"/>
    <cellStyle name="Normal 2 2 7 2" xfId="219"/>
    <cellStyle name="Normal 2 2 8" xfId="220"/>
    <cellStyle name="Normal 2 2 9" xfId="221"/>
    <cellStyle name="Normal 2 3" xfId="222"/>
    <cellStyle name="Normal 2 3 2" xfId="223"/>
    <cellStyle name="Normal 2 3 2 2" xfId="224"/>
    <cellStyle name="Normal 2 3 3" xfId="225"/>
    <cellStyle name="Normal 2 4" xfId="226"/>
    <cellStyle name="Normal 2 4 2" xfId="227"/>
    <cellStyle name="Normal 2 5" xfId="228"/>
    <cellStyle name="Normal 2 5 2" xfId="229"/>
    <cellStyle name="Normal 2 6" xfId="230"/>
    <cellStyle name="Normal 2 6 2" xfId="231"/>
    <cellStyle name="Normal 2 7" xfId="232"/>
    <cellStyle name="Normal 2 7 2" xfId="233"/>
    <cellStyle name="Normal 2 8" xfId="234"/>
    <cellStyle name="Normal 2 9" xfId="235"/>
    <cellStyle name="Normal 20" xfId="236"/>
    <cellStyle name="Normal 21" xfId="237"/>
    <cellStyle name="Normal 22" xfId="238"/>
    <cellStyle name="Normal 23" xfId="239"/>
    <cellStyle name="Normal 24" xfId="240"/>
    <cellStyle name="Normal 25" xfId="241"/>
    <cellStyle name="Normal 26" xfId="242"/>
    <cellStyle name="Normal 27" xfId="243"/>
    <cellStyle name="Normal 28" xfId="244"/>
    <cellStyle name="Normal 29" xfId="245"/>
    <cellStyle name="Normal 3" xfId="246"/>
    <cellStyle name="Normal 3 14" xfId="247"/>
    <cellStyle name="Normal 3 2" xfId="248"/>
    <cellStyle name="Normal 3 2 2" xfId="249"/>
    <cellStyle name="Normal 3 3" xfId="250"/>
    <cellStyle name="Normal 3 4" xfId="251"/>
    <cellStyle name="Normal 3 5" xfId="252"/>
    <cellStyle name="Normal 3 6" xfId="253"/>
    <cellStyle name="Normal 3 7" xfId="254"/>
    <cellStyle name="Normal 3 8" xfId="255"/>
    <cellStyle name="Normal 30" xfId="256"/>
    <cellStyle name="Normal 31" xfId="257"/>
    <cellStyle name="Normal 31 2" xfId="258"/>
    <cellStyle name="Normal 31 2 2" xfId="259"/>
    <cellStyle name="Normal 32" xfId="260"/>
    <cellStyle name="Normal 33" xfId="261"/>
    <cellStyle name="Normal 34" xfId="262"/>
    <cellStyle name="Normal 35" xfId="263"/>
    <cellStyle name="Normal 35 2" xfId="470"/>
    <cellStyle name="Normal 38" xfId="264"/>
    <cellStyle name="Normal 39" xfId="265"/>
    <cellStyle name="Normal 4" xfId="266"/>
    <cellStyle name="Normal 4 2" xfId="267"/>
    <cellStyle name="Normal 4 2 2" xfId="268"/>
    <cellStyle name="Normal 4 3" xfId="269"/>
    <cellStyle name="Normal 4 4" xfId="270"/>
    <cellStyle name="Normal 40" xfId="271"/>
    <cellStyle name="Normal 5" xfId="272"/>
    <cellStyle name="Normal 5 2" xfId="273"/>
    <cellStyle name="Normal 5 3" xfId="274"/>
    <cellStyle name="Normal 6" xfId="275"/>
    <cellStyle name="Normal 6 2" xfId="276"/>
    <cellStyle name="Normal 6 3" xfId="277"/>
    <cellStyle name="Normal 7" xfId="278"/>
    <cellStyle name="Normal 7 12" xfId="279"/>
    <cellStyle name="Normal 7 2" xfId="280"/>
    <cellStyle name="Normal 8" xfId="281"/>
    <cellStyle name="Normal 8 2" xfId="282"/>
    <cellStyle name="Normal 9" xfId="283"/>
    <cellStyle name="Normal 9 2" xfId="284"/>
    <cellStyle name="Normal 9 3" xfId="285"/>
    <cellStyle name="Normal U" xfId="286"/>
    <cellStyle name="Normal_Draft PTTCHTx" xfId="287"/>
    <cellStyle name="Note 2" xfId="288"/>
    <cellStyle name="Note 2 2" xfId="289"/>
    <cellStyle name="Note 2 2 2" xfId="290"/>
    <cellStyle name="Note 2 3" xfId="291"/>
    <cellStyle name="Note 3" xfId="292"/>
    <cellStyle name="Note 3 2" xfId="293"/>
    <cellStyle name="Note 3 2 2" xfId="294"/>
    <cellStyle name="Note 3 3" xfId="295"/>
    <cellStyle name="Note 4" xfId="296"/>
    <cellStyle name="Note 4 2" xfId="297"/>
    <cellStyle name="Note 4 2 2" xfId="298"/>
    <cellStyle name="Note 4 3" xfId="299"/>
    <cellStyle name="Note 5" xfId="300"/>
    <cellStyle name="Note 5 2" xfId="301"/>
    <cellStyle name="Note 5 2 2" xfId="302"/>
    <cellStyle name="Note 5 3" xfId="303"/>
    <cellStyle name="Note 6" xfId="304"/>
    <cellStyle name="Note 6 2" xfId="305"/>
    <cellStyle name="Note heading" xfId="306"/>
    <cellStyle name="nplode" xfId="307"/>
    <cellStyle name="Output Amounts" xfId="308"/>
    <cellStyle name="OUTPUT COLUMN HEADINGS" xfId="309"/>
    <cellStyle name="OUTPUT LINE ITEMS" xfId="310"/>
    <cellStyle name="OUTPUT REPORT HEADING" xfId="311"/>
    <cellStyle name="OUTPUT REPORT TITLE" xfId="312"/>
    <cellStyle name="Percent [0] U" xfId="313"/>
    <cellStyle name="Percent [2]" xfId="314"/>
    <cellStyle name="Percent [2] U" xfId="315"/>
    <cellStyle name="Percent [2]_0412 TPS 2006 Budget" xfId="316"/>
    <cellStyle name="Percent 10" xfId="317"/>
    <cellStyle name="Percent 11" xfId="318"/>
    <cellStyle name="Percent 12" xfId="319"/>
    <cellStyle name="Percent 13" xfId="320"/>
    <cellStyle name="Percent 14" xfId="321"/>
    <cellStyle name="Percent 15" xfId="322"/>
    <cellStyle name="Percent 16" xfId="323"/>
    <cellStyle name="Percent 17" xfId="324"/>
    <cellStyle name="Percent 18" xfId="325"/>
    <cellStyle name="Percent 19" xfId="326"/>
    <cellStyle name="Percent 2" xfId="327"/>
    <cellStyle name="Percent 2 2" xfId="328"/>
    <cellStyle name="Percent 2 3" xfId="329"/>
    <cellStyle name="Percent 2 4" xfId="330"/>
    <cellStyle name="Percent 2 5" xfId="331"/>
    <cellStyle name="Percent 2 6" xfId="332"/>
    <cellStyle name="Percent 2 7" xfId="333"/>
    <cellStyle name="Percent 20" xfId="334"/>
    <cellStyle name="Percent 21" xfId="335"/>
    <cellStyle name="Percent 22" xfId="336"/>
    <cellStyle name="Percent 23" xfId="337"/>
    <cellStyle name="Percent 24" xfId="338"/>
    <cellStyle name="Percent 25" xfId="339"/>
    <cellStyle name="Percent 26" xfId="340"/>
    <cellStyle name="Percent 27" xfId="341"/>
    <cellStyle name="Percent 28" xfId="342"/>
    <cellStyle name="Percent 29" xfId="343"/>
    <cellStyle name="Percent 3" xfId="344"/>
    <cellStyle name="Percent 3 2" xfId="345"/>
    <cellStyle name="Percent 30" xfId="346"/>
    <cellStyle name="Percent 31" xfId="347"/>
    <cellStyle name="Percent 37" xfId="348"/>
    <cellStyle name="Percent 38" xfId="349"/>
    <cellStyle name="Percent 4" xfId="350"/>
    <cellStyle name="Percent 5" xfId="351"/>
    <cellStyle name="Percent 6" xfId="352"/>
    <cellStyle name="Percent 7" xfId="353"/>
    <cellStyle name="Percent 8" xfId="354"/>
    <cellStyle name="Percent 9" xfId="355"/>
    <cellStyle name="PSChar" xfId="356"/>
    <cellStyle name="PSDate" xfId="357"/>
    <cellStyle name="PSDec" xfId="358"/>
    <cellStyle name="PSHeading" xfId="359"/>
    <cellStyle name="PSInt" xfId="360"/>
    <cellStyle name="PSSpacer" xfId="361"/>
    <cellStyle name="RangeNames" xfId="362"/>
    <cellStyle name="Ratio" xfId="363"/>
    <cellStyle name="ratio - Style2" xfId="364"/>
    <cellStyle name="Reset range style to defaults" xfId="365"/>
    <cellStyle name="Rothschild Normal" xfId="366"/>
    <cellStyle name="RowSummary" xfId="367"/>
    <cellStyle name="SAPBEXaggData" xfId="368"/>
    <cellStyle name="SAPBEXaggDataEmph" xfId="369"/>
    <cellStyle name="SAPBEXaggItem" xfId="370"/>
    <cellStyle name="SAPBEXaggItemX" xfId="371"/>
    <cellStyle name="SAPBEXchaText" xfId="372"/>
    <cellStyle name="SAPBEXexcBad7" xfId="373"/>
    <cellStyle name="SAPBEXexcBad8" xfId="374"/>
    <cellStyle name="SAPBEXexcBad9" xfId="375"/>
    <cellStyle name="SAPBEXexcCritical4" xfId="376"/>
    <cellStyle name="SAPBEXexcCritical5" xfId="377"/>
    <cellStyle name="SAPBEXexcCritical6" xfId="378"/>
    <cellStyle name="SAPBEXexcGood1" xfId="379"/>
    <cellStyle name="SAPBEXexcGood2" xfId="380"/>
    <cellStyle name="SAPBEXexcGood3" xfId="381"/>
    <cellStyle name="SAPBEXfilterDrill" xfId="382"/>
    <cellStyle name="SAPBEXfilterItem" xfId="383"/>
    <cellStyle name="SAPBEXfilterText" xfId="384"/>
    <cellStyle name="SAPBEXformats" xfId="385"/>
    <cellStyle name="SAPBEXheaderItem" xfId="386"/>
    <cellStyle name="SAPBEXheaderText" xfId="387"/>
    <cellStyle name="SAPBEXHLevel0" xfId="388"/>
    <cellStyle name="SAPBEXHLevel0X" xfId="389"/>
    <cellStyle name="SAPBEXHLevel1" xfId="390"/>
    <cellStyle name="SAPBEXHLevel1X" xfId="391"/>
    <cellStyle name="SAPBEXHLevel2" xfId="392"/>
    <cellStyle name="SAPBEXHLevel2X" xfId="393"/>
    <cellStyle name="SAPBEXHLevel3" xfId="394"/>
    <cellStyle name="SAPBEXHLevel3X" xfId="395"/>
    <cellStyle name="SAPBEXresData" xfId="396"/>
    <cellStyle name="SAPBEXresDataEmph" xfId="397"/>
    <cellStyle name="SAPBEXresItem" xfId="398"/>
    <cellStyle name="SAPBEXresItemX" xfId="399"/>
    <cellStyle name="SAPBEXstdData" xfId="400"/>
    <cellStyle name="SAPBEXstdDataEmph" xfId="401"/>
    <cellStyle name="SAPBEXstdItem" xfId="402"/>
    <cellStyle name="SAPBEXstdItemX" xfId="403"/>
    <cellStyle name="SAPBEXtitle" xfId="404"/>
    <cellStyle name="SAPBEXundefined" xfId="405"/>
    <cellStyle name="Sensitivity" xfId="406"/>
    <cellStyle name="SheetHeader1" xfId="407"/>
    <cellStyle name="SheetHeader2" xfId="408"/>
    <cellStyle name="Short Date" xfId="409"/>
    <cellStyle name="Style 1" xfId="410"/>
    <cellStyle name="style1" xfId="411"/>
    <cellStyle name="Style2" xfId="412"/>
    <cellStyle name="Style3" xfId="413"/>
    <cellStyle name="Subheading" xfId="414"/>
    <cellStyle name="SubheadingBold" xfId="415"/>
    <cellStyle name="Table Heading" xfId="416"/>
    <cellStyle name="Table_Heading2" xfId="417"/>
    <cellStyle name="TBC" xfId="418"/>
    <cellStyle name="Times New Roman" xfId="419"/>
    <cellStyle name="Total 1" xfId="420"/>
    <cellStyle name="Total 2" xfId="421"/>
    <cellStyle name="Total 3" xfId="422"/>
    <cellStyle name="Total 4" xfId="423"/>
    <cellStyle name="Transfer out" xfId="424"/>
    <cellStyle name="Tusental (0)_pldt" xfId="425"/>
    <cellStyle name="Tusental_pldt" xfId="426"/>
    <cellStyle name="Unit" xfId="427"/>
    <cellStyle name="Unprotected" xfId="428"/>
    <cellStyle name="User_Defined_A" xfId="429"/>
    <cellStyle name="Valuta (0)_pldt" xfId="430"/>
    <cellStyle name="Valuta_pldt" xfId="431"/>
    <cellStyle name="Warning" xfId="432"/>
    <cellStyle name="การคำนวณ" xfId="445"/>
    <cellStyle name="ข้อความเตือน" xfId="446"/>
    <cellStyle name="ข้อความอธิบาย" xfId="447"/>
    <cellStyle name="เครื่องหมายจุลภาค [0]_Book2" xfId="433"/>
    <cellStyle name="เครื่องหมายจุลภาค 2" xfId="434"/>
    <cellStyle name="เครื่องหมายจุลภาค 3" xfId="435"/>
    <cellStyle name="เครื่องหมายจุลภาค 4" xfId="436"/>
    <cellStyle name="เครื่องหมายจุลภาค_Book2" xfId="437"/>
    <cellStyle name="เครื่องหมายสกุลเงิน [0]_Book2" xfId="438"/>
    <cellStyle name="เครื่องหมายสกุลเงิน_Book2" xfId="439"/>
    <cellStyle name="ชื่อเรื่อง" xfId="448"/>
    <cellStyle name="เชื่อมโยงหลายมิติ_ไม่ขาว ไม่สวย ไม่หมวย แต่เซ็กซ์" xfId="440"/>
    <cellStyle name="เซลล์ตรวจสอบ" xfId="441"/>
    <cellStyle name="เซลล์ที่มีการเชื่อมโยง" xfId="442"/>
    <cellStyle name="ดี" xfId="449"/>
    <cellStyle name="ตามการเชื่อมโยงหลายมิติ_ไม่ขาว ไม่สวย ไม่หมวย แต่เซ็กซ์" xfId="450"/>
    <cellStyle name="ปกติ 2" xfId="451"/>
    <cellStyle name="ปกติ 3" xfId="452"/>
    <cellStyle name="ปกติ_088dc_eci" xfId="453"/>
    <cellStyle name="ป้อนค่า" xfId="454"/>
    <cellStyle name="ปานกลาง" xfId="455"/>
    <cellStyle name="ผลรวม" xfId="456"/>
    <cellStyle name="แย่" xfId="443"/>
    <cellStyle name="วฅมุ_ฑธนฬย๗ภฬ" xfId="457"/>
    <cellStyle name="ส่วนที่ถูกเน้น1" xfId="458"/>
    <cellStyle name="ส่วนที่ถูกเน้น2" xfId="459"/>
    <cellStyle name="ส่วนที่ถูกเน้น3" xfId="460"/>
    <cellStyle name="ส่วนที่ถูกเน้น4" xfId="461"/>
    <cellStyle name="ส่วนที่ถูกเน้น5" xfId="462"/>
    <cellStyle name="ส่วนที่ถูกเน้น6" xfId="463"/>
    <cellStyle name="แสดงผล" xfId="444"/>
    <cellStyle name="หมายเหตุ" xfId="464"/>
    <cellStyle name="หัวเรื่อง 1" xfId="465"/>
    <cellStyle name="หัวเรื่อง 2" xfId="466"/>
    <cellStyle name="หัวเรื่อง 3" xfId="467"/>
    <cellStyle name="หัวเรื่อง 4" xfId="468"/>
    <cellStyle name="標準_2006 Eng" xfId="469"/>
  </cellStyles>
  <dxfs count="0"/>
  <tableStyles count="0" defaultTableStyle="TableStyleMedium9" defaultPivotStyle="PivotStyleLight16"/>
  <colors>
    <mruColors>
      <color rgb="FF00FFFF"/>
      <color rgb="FFCCFF99"/>
      <color rgb="FFFF99CC"/>
      <color rgb="FF0066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M107"/>
  <sheetViews>
    <sheetView tabSelected="1" zoomScaleNormal="100" zoomScaleSheetLayoutView="100" workbookViewId="0"/>
  </sheetViews>
  <sheetFormatPr defaultColWidth="9.125" defaultRowHeight="22.35" customHeight="1"/>
  <cols>
    <col min="1" max="1" width="1.625" style="1" customWidth="1"/>
    <col min="2" max="2" width="2.625" style="1" customWidth="1"/>
    <col min="3" max="3" width="38.375" style="1" customWidth="1"/>
    <col min="4" max="4" width="1.125" style="1" customWidth="1"/>
    <col min="5" max="5" width="8.125" style="10" customWidth="1"/>
    <col min="6" max="6" width="1.125" style="10" customWidth="1"/>
    <col min="7" max="7" width="14.125" style="1" customWidth="1"/>
    <col min="8" max="8" width="1.125" style="1" customWidth="1"/>
    <col min="9" max="9" width="14.125" style="1" customWidth="1"/>
    <col min="10" max="10" width="1.125" style="1" customWidth="1"/>
    <col min="11" max="11" width="14.125" style="1" customWidth="1"/>
    <col min="12" max="12" width="1.125" style="1" customWidth="1"/>
    <col min="13" max="13" width="14.125" style="1" customWidth="1"/>
    <col min="14" max="16384" width="9.125" style="1"/>
  </cols>
  <sheetData>
    <row r="1" spans="1:13" ht="22.5" customHeight="1">
      <c r="A1" s="108" t="s">
        <v>166</v>
      </c>
      <c r="B1" s="108"/>
      <c r="C1" s="108"/>
      <c r="D1" s="108"/>
      <c r="E1" s="108"/>
      <c r="F1" s="108"/>
      <c r="G1" s="108"/>
      <c r="H1" s="108"/>
      <c r="I1" s="108"/>
      <c r="J1" s="108"/>
      <c r="K1" s="108"/>
      <c r="L1" s="108"/>
      <c r="M1" s="108"/>
    </row>
    <row r="2" spans="1:13" ht="22.5" customHeight="1">
      <c r="A2" s="108" t="s">
        <v>0</v>
      </c>
      <c r="B2" s="108"/>
      <c r="C2" s="108"/>
      <c r="D2" s="108"/>
      <c r="E2" s="108"/>
      <c r="F2" s="108"/>
      <c r="G2" s="108"/>
      <c r="H2" s="108"/>
      <c r="I2" s="108"/>
      <c r="J2" s="108"/>
      <c r="K2" s="108"/>
      <c r="L2" s="108"/>
      <c r="M2" s="108"/>
    </row>
    <row r="3" spans="1:13" ht="9.9499999999999993" customHeight="1">
      <c r="A3" s="2"/>
      <c r="B3" s="2"/>
      <c r="C3" s="2"/>
      <c r="D3" s="2"/>
      <c r="E3" s="3"/>
      <c r="F3" s="3"/>
      <c r="G3" s="3"/>
      <c r="H3" s="3"/>
      <c r="I3" s="3"/>
      <c r="J3" s="3"/>
      <c r="K3" s="4"/>
      <c r="L3" s="4"/>
      <c r="M3" s="4"/>
    </row>
    <row r="4" spans="1:13" ht="22.5" customHeight="1">
      <c r="A4" s="2"/>
      <c r="B4" s="2"/>
      <c r="C4" s="2"/>
      <c r="D4" s="2"/>
      <c r="E4" s="5"/>
      <c r="F4" s="5"/>
      <c r="G4" s="136" t="s">
        <v>1</v>
      </c>
      <c r="H4" s="136"/>
      <c r="I4" s="136"/>
      <c r="J4" s="136"/>
      <c r="K4" s="136" t="s">
        <v>2</v>
      </c>
      <c r="L4" s="136"/>
      <c r="M4" s="136"/>
    </row>
    <row r="5" spans="1:13" ht="22.5" customHeight="1">
      <c r="A5" s="2"/>
      <c r="B5" s="2"/>
      <c r="C5" s="2"/>
      <c r="D5" s="2"/>
      <c r="E5" s="5"/>
      <c r="F5" s="5"/>
      <c r="G5" s="93" t="s">
        <v>160</v>
      </c>
      <c r="H5" s="93"/>
      <c r="I5" s="93" t="s">
        <v>3</v>
      </c>
      <c r="J5" s="93"/>
      <c r="K5" s="93" t="s">
        <v>160</v>
      </c>
      <c r="L5" s="93"/>
      <c r="M5" s="93" t="s">
        <v>3</v>
      </c>
    </row>
    <row r="6" spans="1:13" ht="22.5" customHeight="1">
      <c r="A6" s="135" t="s">
        <v>4</v>
      </c>
      <c r="B6" s="135"/>
      <c r="C6" s="135"/>
      <c r="D6" s="108"/>
      <c r="E6" s="7" t="s">
        <v>5</v>
      </c>
      <c r="F6" s="7"/>
      <c r="G6" s="8">
        <v>2563</v>
      </c>
      <c r="H6" s="9"/>
      <c r="I6" s="8">
        <v>2562</v>
      </c>
      <c r="J6" s="8"/>
      <c r="K6" s="8">
        <v>2563</v>
      </c>
      <c r="L6" s="9"/>
      <c r="M6" s="8">
        <v>2562</v>
      </c>
    </row>
    <row r="7" spans="1:13" ht="22.5" customHeight="1">
      <c r="A7" s="108"/>
      <c r="B7" s="108"/>
      <c r="C7" s="94"/>
      <c r="D7" s="108"/>
      <c r="E7" s="7"/>
      <c r="F7" s="7"/>
      <c r="G7" s="8" t="s">
        <v>133</v>
      </c>
      <c r="H7" s="9"/>
      <c r="I7" s="8"/>
      <c r="J7" s="8"/>
      <c r="K7" s="8" t="s">
        <v>133</v>
      </c>
      <c r="L7" s="9"/>
      <c r="M7" s="8"/>
    </row>
    <row r="8" spans="1:13" ht="22.5" customHeight="1">
      <c r="G8" s="134" t="s">
        <v>93</v>
      </c>
      <c r="H8" s="134"/>
      <c r="I8" s="134"/>
      <c r="J8" s="134"/>
      <c r="K8" s="134"/>
      <c r="L8" s="134"/>
      <c r="M8" s="134"/>
    </row>
    <row r="9" spans="1:13" ht="22.5" customHeight="1">
      <c r="A9" s="11" t="s">
        <v>6</v>
      </c>
      <c r="G9" s="12"/>
      <c r="H9" s="12"/>
      <c r="I9" s="12"/>
      <c r="J9" s="12"/>
      <c r="K9" s="12"/>
      <c r="L9" s="12"/>
      <c r="M9" s="12"/>
    </row>
    <row r="10" spans="1:13" ht="22.5" customHeight="1">
      <c r="A10" s="1" t="s">
        <v>7</v>
      </c>
      <c r="G10" s="42">
        <v>7246219</v>
      </c>
      <c r="H10" s="95"/>
      <c r="I10" s="42">
        <v>4917163</v>
      </c>
      <c r="J10" s="42"/>
      <c r="K10" s="42">
        <v>2088046</v>
      </c>
      <c r="L10" s="95"/>
      <c r="M10" s="42">
        <v>1780104</v>
      </c>
    </row>
    <row r="11" spans="1:13" ht="22.5" customHeight="1">
      <c r="A11" s="1" t="s">
        <v>8</v>
      </c>
      <c r="E11" s="10">
        <v>4</v>
      </c>
      <c r="G11" s="42">
        <v>7362196</v>
      </c>
      <c r="H11" s="95"/>
      <c r="I11" s="42">
        <v>5277659</v>
      </c>
      <c r="J11" s="42"/>
      <c r="K11" s="42">
        <v>0</v>
      </c>
      <c r="L11" s="95"/>
      <c r="M11" s="42">
        <v>0</v>
      </c>
    </row>
    <row r="12" spans="1:13" ht="22.5" customHeight="1">
      <c r="A12" s="1" t="s">
        <v>9</v>
      </c>
      <c r="G12" s="42">
        <v>244140</v>
      </c>
      <c r="H12" s="95"/>
      <c r="I12" s="42">
        <v>236194</v>
      </c>
      <c r="J12" s="42"/>
      <c r="K12" s="42">
        <v>0</v>
      </c>
      <c r="L12" s="42"/>
      <c r="M12" s="42">
        <v>0</v>
      </c>
    </row>
    <row r="13" spans="1:13" ht="22.5" customHeight="1">
      <c r="A13" s="96" t="s">
        <v>101</v>
      </c>
      <c r="B13" s="96"/>
      <c r="C13" s="96"/>
      <c r="D13" s="96"/>
      <c r="G13" s="42">
        <v>545094</v>
      </c>
      <c r="H13" s="95"/>
      <c r="I13" s="42">
        <v>299431</v>
      </c>
      <c r="J13" s="42"/>
      <c r="K13" s="42">
        <v>43035</v>
      </c>
      <c r="L13" s="95"/>
      <c r="M13" s="42">
        <v>34641</v>
      </c>
    </row>
    <row r="14" spans="1:13" ht="22.5" customHeight="1">
      <c r="A14" s="1" t="s">
        <v>10</v>
      </c>
      <c r="E14" s="10">
        <v>4</v>
      </c>
      <c r="G14" s="42">
        <v>23033</v>
      </c>
      <c r="H14" s="95"/>
      <c r="I14" s="42">
        <v>600</v>
      </c>
      <c r="J14" s="42"/>
      <c r="K14" s="42">
        <v>0</v>
      </c>
      <c r="L14" s="95"/>
      <c r="M14" s="42">
        <v>600</v>
      </c>
    </row>
    <row r="15" spans="1:13" ht="22.5" customHeight="1">
      <c r="A15" s="1" t="s">
        <v>107</v>
      </c>
      <c r="G15" s="42"/>
      <c r="H15" s="95"/>
      <c r="J15" s="42"/>
      <c r="K15" s="42"/>
      <c r="L15" s="95"/>
      <c r="M15" s="42"/>
    </row>
    <row r="16" spans="1:13" ht="22.5" customHeight="1">
      <c r="B16" s="1" t="s">
        <v>106</v>
      </c>
      <c r="E16" s="10">
        <v>4</v>
      </c>
      <c r="G16" s="42">
        <v>106524</v>
      </c>
      <c r="H16" s="95"/>
      <c r="I16" s="42">
        <v>90393</v>
      </c>
      <c r="J16" s="42"/>
      <c r="K16" s="42">
        <v>105528</v>
      </c>
      <c r="L16" s="95"/>
      <c r="M16" s="42">
        <v>88231</v>
      </c>
    </row>
    <row r="17" spans="1:13" ht="22.5" customHeight="1">
      <c r="A17" s="1" t="s">
        <v>11</v>
      </c>
      <c r="E17" s="10">
        <v>4</v>
      </c>
      <c r="G17" s="42">
        <v>25000</v>
      </c>
      <c r="H17" s="95"/>
      <c r="I17" s="42">
        <v>0</v>
      </c>
      <c r="J17" s="42"/>
      <c r="K17" s="42">
        <v>125000</v>
      </c>
      <c r="L17" s="95"/>
      <c r="M17" s="42">
        <v>134000</v>
      </c>
    </row>
    <row r="18" spans="1:13" ht="22.5" customHeight="1">
      <c r="A18" s="1" t="s">
        <v>218</v>
      </c>
      <c r="G18" s="95"/>
      <c r="H18" s="42"/>
      <c r="I18" s="42"/>
      <c r="J18" s="95"/>
      <c r="K18" s="42"/>
      <c r="L18" s="42"/>
      <c r="M18" s="42"/>
    </row>
    <row r="19" spans="1:13" ht="22.5" customHeight="1">
      <c r="B19" s="1" t="s">
        <v>106</v>
      </c>
      <c r="E19" s="10">
        <v>4</v>
      </c>
      <c r="G19" s="50">
        <v>3148516</v>
      </c>
      <c r="H19" s="42"/>
      <c r="I19" s="50">
        <v>3268374</v>
      </c>
      <c r="J19" s="42"/>
      <c r="K19" s="42">
        <v>0</v>
      </c>
      <c r="L19" s="42"/>
      <c r="M19" s="42">
        <v>0</v>
      </c>
    </row>
    <row r="20" spans="1:13" ht="22.5" customHeight="1">
      <c r="A20" s="1" t="s">
        <v>13</v>
      </c>
      <c r="G20" s="42">
        <v>1555218</v>
      </c>
      <c r="H20" s="95"/>
      <c r="I20" s="42">
        <v>1880393</v>
      </c>
      <c r="J20" s="42"/>
      <c r="K20" s="42">
        <v>0</v>
      </c>
      <c r="L20" s="42"/>
      <c r="M20" s="42">
        <v>0</v>
      </c>
    </row>
    <row r="21" spans="1:13" ht="22.5" customHeight="1">
      <c r="A21" s="13" t="s">
        <v>238</v>
      </c>
      <c r="E21" s="10">
        <v>13</v>
      </c>
      <c r="G21" s="42">
        <v>773399</v>
      </c>
      <c r="H21" s="95"/>
      <c r="I21" s="42">
        <v>4451849</v>
      </c>
      <c r="J21" s="42"/>
      <c r="K21" s="42">
        <v>549091</v>
      </c>
      <c r="L21" s="95"/>
      <c r="M21" s="42">
        <v>542065</v>
      </c>
    </row>
    <row r="22" spans="1:13" ht="22.5" customHeight="1">
      <c r="A22" s="96" t="s">
        <v>216</v>
      </c>
      <c r="B22" s="96"/>
      <c r="C22" s="96"/>
      <c r="D22" s="96"/>
      <c r="E22" s="10">
        <v>13</v>
      </c>
      <c r="F22" s="79"/>
      <c r="G22" s="42">
        <v>384</v>
      </c>
      <c r="H22" s="95"/>
      <c r="I22" s="42">
        <v>0</v>
      </c>
      <c r="J22" s="42"/>
      <c r="K22" s="42">
        <v>0</v>
      </c>
      <c r="L22" s="95"/>
      <c r="M22" s="42">
        <v>0</v>
      </c>
    </row>
    <row r="23" spans="1:13" ht="22.5" customHeight="1">
      <c r="A23" s="96" t="s">
        <v>14</v>
      </c>
      <c r="B23" s="96"/>
      <c r="C23" s="96"/>
      <c r="D23" s="96"/>
      <c r="E23" s="79"/>
      <c r="F23" s="79"/>
      <c r="G23" s="42">
        <v>55207</v>
      </c>
      <c r="H23" s="95"/>
      <c r="I23" s="42">
        <v>57713</v>
      </c>
      <c r="J23" s="42"/>
      <c r="K23" s="42">
        <v>1892</v>
      </c>
      <c r="L23" s="95"/>
      <c r="M23" s="42">
        <v>1806</v>
      </c>
    </row>
    <row r="24" spans="1:13" ht="22.5" customHeight="1">
      <c r="A24" s="2" t="s">
        <v>15</v>
      </c>
      <c r="G24" s="53">
        <f>SUM(G10:G23)</f>
        <v>21084930</v>
      </c>
      <c r="H24" s="95"/>
      <c r="I24" s="53">
        <f>SUM(I10:I23)</f>
        <v>20479769</v>
      </c>
      <c r="J24" s="54"/>
      <c r="K24" s="53">
        <f>SUM(K10:K23)</f>
        <v>2912592</v>
      </c>
      <c r="L24" s="95"/>
      <c r="M24" s="53">
        <f>SUM(M10:M23)</f>
        <v>2581447</v>
      </c>
    </row>
    <row r="25" spans="1:13" ht="9.9499999999999993" customHeight="1">
      <c r="A25" s="2"/>
      <c r="B25" s="2"/>
      <c r="C25" s="2"/>
      <c r="D25" s="2"/>
      <c r="E25" s="3"/>
      <c r="F25" s="3"/>
      <c r="G25" s="3"/>
      <c r="H25" s="3"/>
      <c r="I25" s="3"/>
      <c r="J25" s="3"/>
      <c r="K25" s="4"/>
      <c r="L25" s="4"/>
      <c r="M25" s="4"/>
    </row>
    <row r="26" spans="1:13" ht="22.5" customHeight="1">
      <c r="A26" s="11" t="s">
        <v>16</v>
      </c>
      <c r="G26" s="42"/>
      <c r="H26" s="42"/>
      <c r="I26" s="42"/>
      <c r="J26" s="42"/>
      <c r="K26" s="42"/>
      <c r="L26" s="42"/>
      <c r="M26" s="42"/>
    </row>
    <row r="27" spans="1:13" ht="22.5" customHeight="1">
      <c r="A27" s="1" t="s">
        <v>167</v>
      </c>
      <c r="B27" s="41"/>
      <c r="E27" s="10">
        <v>13</v>
      </c>
      <c r="G27" s="42">
        <v>1724518</v>
      </c>
      <c r="H27" s="95"/>
      <c r="I27" s="42">
        <v>1995552</v>
      </c>
      <c r="J27" s="42"/>
      <c r="K27" s="42">
        <v>52960</v>
      </c>
      <c r="L27" s="95"/>
      <c r="M27" s="42">
        <v>53000</v>
      </c>
    </row>
    <row r="28" spans="1:13" ht="22.5" customHeight="1">
      <c r="A28" s="1" t="s">
        <v>18</v>
      </c>
      <c r="E28" s="10">
        <v>5</v>
      </c>
      <c r="G28" s="42">
        <v>2750929</v>
      </c>
      <c r="H28" s="95"/>
      <c r="I28" s="42">
        <v>2795778</v>
      </c>
      <c r="J28" s="42"/>
      <c r="K28" s="42">
        <v>764604</v>
      </c>
      <c r="L28" s="95"/>
      <c r="M28" s="42">
        <v>764604</v>
      </c>
    </row>
    <row r="29" spans="1:13" ht="22.5" customHeight="1">
      <c r="A29" s="1" t="s">
        <v>17</v>
      </c>
      <c r="E29" s="10">
        <v>6</v>
      </c>
      <c r="G29" s="42">
        <v>0</v>
      </c>
      <c r="H29" s="95"/>
      <c r="I29" s="42">
        <v>0</v>
      </c>
      <c r="J29" s="42"/>
      <c r="K29" s="42">
        <v>42556610</v>
      </c>
      <c r="L29" s="42"/>
      <c r="M29" s="42">
        <v>42560610</v>
      </c>
    </row>
    <row r="30" spans="1:13" ht="22.5" customHeight="1">
      <c r="A30" s="1" t="s">
        <v>91</v>
      </c>
      <c r="E30" s="10">
        <v>5</v>
      </c>
      <c r="G30" s="42">
        <v>30853950</v>
      </c>
      <c r="H30" s="95"/>
      <c r="I30" s="42">
        <v>28307368</v>
      </c>
      <c r="J30" s="42"/>
      <c r="K30" s="42">
        <v>4918543</v>
      </c>
      <c r="L30" s="95"/>
      <c r="M30" s="42">
        <v>4916503</v>
      </c>
    </row>
    <row r="31" spans="1:13" ht="22.5" customHeight="1">
      <c r="A31" s="13" t="s">
        <v>19</v>
      </c>
      <c r="E31" s="10">
        <v>13</v>
      </c>
      <c r="G31" s="42">
        <v>2442300</v>
      </c>
      <c r="H31" s="95"/>
      <c r="I31" s="42">
        <v>2442300</v>
      </c>
      <c r="J31" s="42"/>
      <c r="K31" s="42">
        <v>2442300</v>
      </c>
      <c r="L31" s="95"/>
      <c r="M31" s="42">
        <v>2442300</v>
      </c>
    </row>
    <row r="32" spans="1:13" ht="22.5" customHeight="1">
      <c r="A32" s="1" t="s">
        <v>103</v>
      </c>
      <c r="E32" s="10">
        <v>4</v>
      </c>
      <c r="G32" s="42">
        <v>28299</v>
      </c>
      <c r="H32" s="95"/>
      <c r="I32" s="42">
        <v>18317</v>
      </c>
      <c r="J32" s="42"/>
      <c r="K32" s="42">
        <v>42835</v>
      </c>
      <c r="L32" s="95"/>
      <c r="M32" s="42">
        <v>19818</v>
      </c>
    </row>
    <row r="33" spans="1:13" ht="22.5" customHeight="1">
      <c r="A33" s="1" t="s">
        <v>209</v>
      </c>
      <c r="E33" s="10">
        <v>13</v>
      </c>
      <c r="G33" s="42">
        <v>546826</v>
      </c>
      <c r="H33" s="95"/>
      <c r="I33" s="42">
        <v>266637</v>
      </c>
      <c r="J33" s="42"/>
      <c r="K33" s="42">
        <v>0</v>
      </c>
      <c r="L33" s="95"/>
      <c r="M33" s="42">
        <v>0</v>
      </c>
    </row>
    <row r="34" spans="1:13" ht="22.5" customHeight="1">
      <c r="A34" s="1" t="s">
        <v>12</v>
      </c>
      <c r="E34" s="10">
        <v>4</v>
      </c>
      <c r="G34" s="42">
        <v>572637</v>
      </c>
      <c r="H34" s="95"/>
      <c r="I34" s="42">
        <v>540898</v>
      </c>
      <c r="J34" s="42"/>
      <c r="K34" s="42">
        <v>1919872</v>
      </c>
      <c r="L34" s="95"/>
      <c r="M34" s="42">
        <v>1807710</v>
      </c>
    </row>
    <row r="35" spans="1:13" ht="22.5" customHeight="1">
      <c r="A35" s="1" t="s">
        <v>21</v>
      </c>
      <c r="G35" s="42">
        <v>398490</v>
      </c>
      <c r="H35" s="95"/>
      <c r="I35" s="42">
        <v>398490</v>
      </c>
      <c r="J35" s="42"/>
      <c r="K35" s="42">
        <v>305390</v>
      </c>
      <c r="L35" s="95"/>
      <c r="M35" s="42">
        <v>305390</v>
      </c>
    </row>
    <row r="36" spans="1:13" ht="22.5" customHeight="1">
      <c r="A36" s="1" t="s">
        <v>20</v>
      </c>
      <c r="E36" s="10">
        <v>7</v>
      </c>
      <c r="G36" s="42">
        <v>24721022</v>
      </c>
      <c r="H36" s="95"/>
      <c r="I36" s="42">
        <v>24107888</v>
      </c>
      <c r="J36" s="42"/>
      <c r="K36" s="42">
        <v>533409</v>
      </c>
      <c r="L36" s="95"/>
      <c r="M36" s="42">
        <v>538511</v>
      </c>
    </row>
    <row r="37" spans="1:13" ht="22.5" customHeight="1">
      <c r="A37" s="1" t="s">
        <v>168</v>
      </c>
      <c r="E37" s="10" t="s">
        <v>224</v>
      </c>
      <c r="G37" s="42">
        <v>946523</v>
      </c>
      <c r="H37" s="95"/>
      <c r="I37" s="42">
        <v>0</v>
      </c>
      <c r="J37" s="42"/>
      <c r="K37" s="42">
        <v>48704</v>
      </c>
      <c r="L37" s="95"/>
      <c r="M37" s="42">
        <v>0</v>
      </c>
    </row>
    <row r="38" spans="1:13" ht="22.5" customHeight="1">
      <c r="A38" s="1" t="s">
        <v>22</v>
      </c>
      <c r="G38" s="42">
        <v>184533</v>
      </c>
      <c r="H38" s="95"/>
      <c r="I38" s="42">
        <v>170315</v>
      </c>
      <c r="J38" s="42"/>
      <c r="K38" s="42">
        <v>0</v>
      </c>
      <c r="L38" s="95"/>
      <c r="M38" s="42">
        <v>0</v>
      </c>
    </row>
    <row r="39" spans="1:13" ht="22.5" customHeight="1">
      <c r="A39" s="1" t="s">
        <v>169</v>
      </c>
      <c r="G39" s="42">
        <v>3483115</v>
      </c>
      <c r="H39" s="95"/>
      <c r="I39" s="42">
        <v>3626578</v>
      </c>
      <c r="J39" s="42"/>
      <c r="K39" s="42">
        <v>3664</v>
      </c>
      <c r="L39" s="95"/>
      <c r="M39" s="42">
        <v>4333</v>
      </c>
    </row>
    <row r="40" spans="1:13" ht="22.5" customHeight="1">
      <c r="A40" s="1" t="s">
        <v>225</v>
      </c>
      <c r="E40" s="10">
        <v>4</v>
      </c>
      <c r="G40" s="50">
        <v>12472698</v>
      </c>
      <c r="H40" s="42"/>
      <c r="I40" s="50">
        <v>13139323</v>
      </c>
      <c r="J40" s="42"/>
      <c r="K40" s="42">
        <v>0</v>
      </c>
      <c r="L40" s="42"/>
      <c r="M40" s="42">
        <v>0</v>
      </c>
    </row>
    <row r="41" spans="1:13" ht="22.5" customHeight="1">
      <c r="A41" s="1" t="s">
        <v>23</v>
      </c>
      <c r="G41" s="42">
        <v>43953</v>
      </c>
      <c r="H41" s="95"/>
      <c r="I41" s="42">
        <v>38896</v>
      </c>
      <c r="J41" s="42"/>
      <c r="K41" s="42">
        <v>44431</v>
      </c>
      <c r="L41" s="95"/>
      <c r="M41" s="42">
        <v>38896</v>
      </c>
    </row>
    <row r="42" spans="1:13" ht="22.5" customHeight="1">
      <c r="A42" s="1" t="s">
        <v>24</v>
      </c>
      <c r="G42" s="42">
        <v>1193583</v>
      </c>
      <c r="H42" s="95"/>
      <c r="I42" s="42">
        <v>1901318</v>
      </c>
      <c r="J42" s="42"/>
      <c r="K42" s="42">
        <v>4487</v>
      </c>
      <c r="L42" s="95"/>
      <c r="M42" s="42">
        <v>4487</v>
      </c>
    </row>
    <row r="43" spans="1:13" ht="22.5" customHeight="1">
      <c r="A43" s="2" t="s">
        <v>25</v>
      </c>
      <c r="G43" s="53">
        <f>SUM(G27:G42)</f>
        <v>82363376</v>
      </c>
      <c r="H43" s="95"/>
      <c r="I43" s="53">
        <f>SUM(I27:I42)</f>
        <v>79749658</v>
      </c>
      <c r="J43" s="54"/>
      <c r="K43" s="53">
        <f>SUM(K27:K42)</f>
        <v>53637809</v>
      </c>
      <c r="L43" s="95"/>
      <c r="M43" s="53">
        <f>SUM(M27:M42)</f>
        <v>53456162</v>
      </c>
    </row>
    <row r="44" spans="1:13" ht="9.9499999999999993" customHeight="1">
      <c r="A44" s="2"/>
      <c r="B44" s="2"/>
      <c r="C44" s="2"/>
      <c r="D44" s="2"/>
      <c r="E44" s="3"/>
      <c r="F44" s="3"/>
      <c r="G44" s="3"/>
      <c r="H44" s="3"/>
      <c r="I44" s="3"/>
      <c r="J44" s="3"/>
      <c r="K44" s="4"/>
      <c r="L44" s="4"/>
      <c r="M44" s="4"/>
    </row>
    <row r="45" spans="1:13" ht="22.5" customHeight="1" thickBot="1">
      <c r="A45" s="2" t="s">
        <v>26</v>
      </c>
      <c r="G45" s="58">
        <f>G24+G43</f>
        <v>103448306</v>
      </c>
      <c r="H45" s="97"/>
      <c r="I45" s="58">
        <f>I24+I43</f>
        <v>100229427</v>
      </c>
      <c r="J45" s="54"/>
      <c r="K45" s="58">
        <f>K24+K43</f>
        <v>56550401</v>
      </c>
      <c r="L45" s="95"/>
      <c r="M45" s="58">
        <f>M24+M43</f>
        <v>56037609</v>
      </c>
    </row>
    <row r="46" spans="1:13" ht="9.9499999999999993" customHeight="1" thickTop="1">
      <c r="A46" s="2"/>
      <c r="B46" s="2"/>
      <c r="C46" s="2"/>
      <c r="D46" s="2"/>
      <c r="E46" s="3"/>
      <c r="F46" s="3"/>
      <c r="G46" s="3"/>
      <c r="H46" s="3"/>
      <c r="I46" s="3"/>
      <c r="J46" s="3"/>
      <c r="K46" s="4"/>
      <c r="L46" s="4"/>
      <c r="M46" s="4"/>
    </row>
    <row r="47" spans="1:13" ht="22.5" customHeight="1">
      <c r="A47" s="135" t="s">
        <v>166</v>
      </c>
      <c r="B47" s="135"/>
      <c r="C47" s="135"/>
      <c r="D47" s="135"/>
      <c r="E47" s="135"/>
      <c r="F47" s="135"/>
      <c r="G47" s="135"/>
      <c r="H47" s="135"/>
      <c r="I47" s="135"/>
      <c r="J47" s="135"/>
      <c r="K47" s="135"/>
      <c r="L47" s="135"/>
      <c r="M47" s="135"/>
    </row>
    <row r="48" spans="1:13" ht="22.5" customHeight="1">
      <c r="A48" s="135" t="s">
        <v>0</v>
      </c>
      <c r="B48" s="135"/>
      <c r="C48" s="135"/>
      <c r="D48" s="135"/>
      <c r="E48" s="135"/>
      <c r="F48" s="135"/>
      <c r="G48" s="135"/>
      <c r="H48" s="135"/>
      <c r="I48" s="135"/>
      <c r="J48" s="135"/>
      <c r="K48" s="135"/>
      <c r="L48" s="135"/>
      <c r="M48" s="135"/>
    </row>
    <row r="49" spans="1:13" ht="9.9499999999999993" customHeight="1">
      <c r="A49" s="2"/>
      <c r="B49" s="2"/>
      <c r="C49" s="2"/>
      <c r="D49" s="2"/>
      <c r="E49" s="3"/>
      <c r="F49" s="3"/>
      <c r="G49" s="3"/>
      <c r="H49" s="3"/>
      <c r="I49" s="3"/>
      <c r="J49" s="3"/>
      <c r="K49" s="4"/>
      <c r="L49" s="4"/>
      <c r="M49" s="4"/>
    </row>
    <row r="50" spans="1:13" ht="22.5" customHeight="1">
      <c r="E50" s="5"/>
      <c r="F50" s="5"/>
      <c r="G50" s="136" t="s">
        <v>1</v>
      </c>
      <c r="H50" s="136"/>
      <c r="I50" s="136"/>
      <c r="J50" s="136"/>
      <c r="K50" s="136" t="s">
        <v>2</v>
      </c>
      <c r="L50" s="136"/>
      <c r="M50" s="136"/>
    </row>
    <row r="51" spans="1:13" ht="22.5" customHeight="1">
      <c r="E51" s="5"/>
      <c r="F51" s="5"/>
      <c r="G51" s="93" t="s">
        <v>160</v>
      </c>
      <c r="H51" s="93"/>
      <c r="I51" s="93" t="s">
        <v>3</v>
      </c>
      <c r="J51" s="93"/>
      <c r="K51" s="93" t="s">
        <v>160</v>
      </c>
      <c r="L51" s="93"/>
      <c r="M51" s="93" t="s">
        <v>3</v>
      </c>
    </row>
    <row r="52" spans="1:13" ht="22.5" customHeight="1">
      <c r="A52" s="14" t="s">
        <v>27</v>
      </c>
      <c r="B52" s="15"/>
      <c r="C52" s="15"/>
      <c r="D52" s="15"/>
      <c r="E52" s="7" t="s">
        <v>5</v>
      </c>
      <c r="F52" s="7"/>
      <c r="G52" s="8">
        <v>2563</v>
      </c>
      <c r="H52" s="9"/>
      <c r="I52" s="8">
        <v>2562</v>
      </c>
      <c r="J52" s="8"/>
      <c r="K52" s="8">
        <v>2563</v>
      </c>
      <c r="L52" s="9"/>
      <c r="M52" s="8">
        <v>2562</v>
      </c>
    </row>
    <row r="53" spans="1:13" ht="22.5" customHeight="1">
      <c r="A53" s="14"/>
      <c r="B53" s="15"/>
      <c r="C53" s="15"/>
      <c r="D53" s="15"/>
      <c r="E53" s="7"/>
      <c r="F53" s="7"/>
      <c r="G53" s="8" t="s">
        <v>133</v>
      </c>
      <c r="H53" s="9"/>
      <c r="I53" s="8"/>
      <c r="J53" s="8"/>
      <c r="K53" s="8" t="s">
        <v>133</v>
      </c>
      <c r="L53" s="9"/>
      <c r="M53" s="8"/>
    </row>
    <row r="54" spans="1:13" ht="22.5" customHeight="1">
      <c r="A54" s="2"/>
      <c r="B54" s="15"/>
      <c r="C54" s="15"/>
      <c r="D54" s="15"/>
      <c r="E54" s="79"/>
      <c r="F54" s="79"/>
      <c r="G54" s="134" t="s">
        <v>93</v>
      </c>
      <c r="H54" s="134"/>
      <c r="I54" s="134"/>
      <c r="J54" s="134"/>
      <c r="K54" s="134"/>
      <c r="L54" s="134"/>
      <c r="M54" s="134"/>
    </row>
    <row r="55" spans="1:13" ht="22.5" customHeight="1">
      <c r="A55" s="11" t="s">
        <v>28</v>
      </c>
      <c r="G55" s="12"/>
      <c r="H55" s="12"/>
      <c r="I55" s="12"/>
      <c r="J55" s="12"/>
      <c r="K55" s="12"/>
      <c r="L55" s="12"/>
      <c r="M55" s="12"/>
    </row>
    <row r="56" spans="1:13" ht="22.5" customHeight="1">
      <c r="A56" s="13" t="s">
        <v>29</v>
      </c>
      <c r="E56" s="10" t="s">
        <v>205</v>
      </c>
      <c r="G56" s="12">
        <v>2123628</v>
      </c>
      <c r="H56" s="12"/>
      <c r="I56" s="12">
        <v>603080</v>
      </c>
      <c r="J56" s="12"/>
      <c r="K56" s="12">
        <v>0</v>
      </c>
      <c r="L56" s="12"/>
      <c r="M56" s="12">
        <v>0</v>
      </c>
    </row>
    <row r="57" spans="1:13" ht="22.5" customHeight="1">
      <c r="A57" s="1" t="s">
        <v>150</v>
      </c>
      <c r="G57" s="42">
        <v>3020390</v>
      </c>
      <c r="H57" s="95"/>
      <c r="I57" s="42">
        <v>3906334</v>
      </c>
      <c r="J57" s="42"/>
      <c r="K57" s="42">
        <v>0</v>
      </c>
      <c r="L57" s="42"/>
      <c r="M57" s="42">
        <v>0</v>
      </c>
    </row>
    <row r="58" spans="1:13" ht="22.5" customHeight="1">
      <c r="A58" s="96" t="s">
        <v>102</v>
      </c>
      <c r="B58" s="96"/>
      <c r="C58" s="96"/>
      <c r="D58" s="96"/>
      <c r="E58" s="10">
        <v>4</v>
      </c>
      <c r="G58" s="42">
        <v>946919</v>
      </c>
      <c r="H58" s="95"/>
      <c r="I58" s="42">
        <v>1707755</v>
      </c>
      <c r="J58" s="42"/>
      <c r="K58" s="42">
        <v>174277</v>
      </c>
      <c r="L58" s="42"/>
      <c r="M58" s="42">
        <v>286540</v>
      </c>
    </row>
    <row r="59" spans="1:13" ht="22.5" customHeight="1">
      <c r="A59" s="96" t="s">
        <v>217</v>
      </c>
      <c r="B59" s="96"/>
      <c r="C59" s="96"/>
      <c r="D59" s="96"/>
      <c r="E59" s="10">
        <v>13</v>
      </c>
      <c r="G59" s="42">
        <v>162283</v>
      </c>
      <c r="H59" s="95"/>
      <c r="I59" s="42">
        <v>140194</v>
      </c>
      <c r="J59" s="42"/>
      <c r="K59" s="42">
        <v>0</v>
      </c>
      <c r="L59" s="42"/>
      <c r="M59" s="42">
        <v>0</v>
      </c>
    </row>
    <row r="60" spans="1:13" ht="22.5" customHeight="1">
      <c r="A60" s="1" t="s">
        <v>145</v>
      </c>
      <c r="C60" s="96"/>
      <c r="D60" s="96"/>
      <c r="G60" s="42"/>
      <c r="H60" s="95"/>
      <c r="I60" s="42"/>
      <c r="J60" s="42"/>
      <c r="K60" s="42"/>
      <c r="L60" s="42"/>
      <c r="M60" s="42"/>
    </row>
    <row r="61" spans="1:13" ht="22.5" customHeight="1">
      <c r="B61" s="1" t="s">
        <v>105</v>
      </c>
      <c r="E61" s="10" t="s">
        <v>205</v>
      </c>
      <c r="G61" s="42">
        <v>1146020</v>
      </c>
      <c r="H61" s="95"/>
      <c r="I61" s="42">
        <v>1091192</v>
      </c>
      <c r="J61" s="42"/>
      <c r="K61" s="42">
        <v>0</v>
      </c>
      <c r="L61" s="42"/>
      <c r="M61" s="42">
        <v>0</v>
      </c>
    </row>
    <row r="62" spans="1:13" ht="22.5" customHeight="1">
      <c r="A62" s="1" t="s">
        <v>171</v>
      </c>
      <c r="B62" s="41"/>
      <c r="E62" s="10">
        <v>3</v>
      </c>
      <c r="G62" s="42">
        <v>38133</v>
      </c>
      <c r="H62" s="95"/>
      <c r="I62" s="42">
        <v>741</v>
      </c>
      <c r="J62" s="42"/>
      <c r="K62" s="42">
        <v>15270</v>
      </c>
      <c r="L62" s="42"/>
      <c r="M62" s="42">
        <v>0</v>
      </c>
    </row>
    <row r="63" spans="1:13" ht="22.5" customHeight="1">
      <c r="A63" s="1" t="s">
        <v>203</v>
      </c>
      <c r="B63" s="41"/>
      <c r="E63" s="10">
        <v>12</v>
      </c>
      <c r="G63" s="42">
        <v>1812500</v>
      </c>
      <c r="H63" s="95"/>
      <c r="I63" s="42">
        <v>0</v>
      </c>
      <c r="J63" s="42"/>
      <c r="K63" s="42">
        <v>1812500</v>
      </c>
      <c r="L63" s="42"/>
      <c r="M63" s="42">
        <v>0</v>
      </c>
    </row>
    <row r="64" spans="1:13" ht="22.5" customHeight="1">
      <c r="A64" s="1" t="s">
        <v>170</v>
      </c>
      <c r="G64" s="42">
        <v>160750</v>
      </c>
      <c r="H64" s="95"/>
      <c r="I64" s="42">
        <v>3677</v>
      </c>
      <c r="J64" s="42"/>
      <c r="K64" s="42">
        <v>0</v>
      </c>
      <c r="L64" s="42"/>
      <c r="M64" s="42">
        <v>0</v>
      </c>
    </row>
    <row r="65" spans="1:13" ht="22.5" customHeight="1">
      <c r="A65" s="96" t="s">
        <v>31</v>
      </c>
      <c r="B65" s="96"/>
      <c r="C65" s="96"/>
      <c r="D65" s="96"/>
      <c r="G65" s="42">
        <v>149042</v>
      </c>
      <c r="H65" s="95"/>
      <c r="I65" s="42">
        <v>121083</v>
      </c>
      <c r="J65" s="42"/>
      <c r="K65" s="42">
        <v>19932</v>
      </c>
      <c r="L65" s="95"/>
      <c r="M65" s="42">
        <v>21234</v>
      </c>
    </row>
    <row r="66" spans="1:13" ht="22.5" customHeight="1">
      <c r="A66" s="2" t="s">
        <v>32</v>
      </c>
      <c r="G66" s="53">
        <f>SUM(G56:G65)</f>
        <v>9559665</v>
      </c>
      <c r="H66" s="95"/>
      <c r="I66" s="53">
        <f>SUM(I56:I65)</f>
        <v>7574056</v>
      </c>
      <c r="J66" s="54"/>
      <c r="K66" s="53">
        <f>SUM(K56:K65)</f>
        <v>2021979</v>
      </c>
      <c r="L66" s="95"/>
      <c r="M66" s="53">
        <f>SUM(M56:M65)</f>
        <v>307774</v>
      </c>
    </row>
    <row r="67" spans="1:13" ht="9.9499999999999993" customHeight="1">
      <c r="A67" s="2"/>
      <c r="B67" s="2"/>
      <c r="C67" s="2"/>
      <c r="D67" s="2"/>
      <c r="E67" s="3"/>
      <c r="F67" s="3"/>
      <c r="G67" s="3"/>
      <c r="H67" s="3"/>
      <c r="I67" s="3"/>
      <c r="J67" s="3"/>
      <c r="K67" s="4"/>
      <c r="L67" s="4"/>
      <c r="M67" s="4"/>
    </row>
    <row r="68" spans="1:13" ht="22.5" customHeight="1">
      <c r="A68" s="11" t="s">
        <v>33</v>
      </c>
      <c r="G68" s="42"/>
      <c r="H68" s="42"/>
      <c r="I68" s="42"/>
      <c r="J68" s="42"/>
      <c r="K68" s="42"/>
      <c r="L68" s="42"/>
      <c r="M68" s="42"/>
    </row>
    <row r="69" spans="1:13" ht="22.5" customHeight="1">
      <c r="A69" s="96" t="s">
        <v>30</v>
      </c>
      <c r="B69" s="96"/>
      <c r="C69" s="96"/>
      <c r="D69" s="96"/>
      <c r="E69" s="10" t="s">
        <v>205</v>
      </c>
      <c r="G69" s="42">
        <v>15436403</v>
      </c>
      <c r="H69" s="95"/>
      <c r="I69" s="42">
        <v>15273253</v>
      </c>
      <c r="J69" s="42"/>
      <c r="K69" s="42">
        <v>0</v>
      </c>
      <c r="L69" s="42"/>
      <c r="M69" s="42">
        <v>0</v>
      </c>
    </row>
    <row r="70" spans="1:13" ht="22.5" customHeight="1">
      <c r="A70" s="1" t="s">
        <v>239</v>
      </c>
      <c r="E70" s="10">
        <v>3</v>
      </c>
      <c r="G70" s="42">
        <v>399789</v>
      </c>
      <c r="H70" s="95"/>
      <c r="I70" s="42">
        <v>415</v>
      </c>
      <c r="J70" s="42"/>
      <c r="K70" s="42">
        <v>33787</v>
      </c>
      <c r="L70" s="42"/>
      <c r="M70" s="42">
        <v>0</v>
      </c>
    </row>
    <row r="71" spans="1:13" ht="22.5" customHeight="1">
      <c r="A71" s="13" t="s">
        <v>210</v>
      </c>
      <c r="B71" s="96"/>
      <c r="C71" s="96"/>
      <c r="D71" s="96"/>
      <c r="E71" s="10">
        <v>13</v>
      </c>
      <c r="G71" s="42">
        <v>820630</v>
      </c>
      <c r="H71" s="95"/>
      <c r="I71" s="42">
        <v>748412</v>
      </c>
      <c r="J71" s="42"/>
      <c r="K71" s="42">
        <v>0</v>
      </c>
      <c r="L71" s="42"/>
      <c r="M71" s="42">
        <v>0</v>
      </c>
    </row>
    <row r="72" spans="1:13" ht="22.5" customHeight="1">
      <c r="A72" s="1" t="s">
        <v>34</v>
      </c>
      <c r="E72" s="10" t="s">
        <v>205</v>
      </c>
      <c r="G72" s="42">
        <v>16307167</v>
      </c>
      <c r="H72" s="95"/>
      <c r="I72" s="42">
        <v>15167590</v>
      </c>
      <c r="J72" s="42"/>
      <c r="K72" s="42">
        <v>0</v>
      </c>
      <c r="L72" s="42"/>
      <c r="M72" s="42">
        <v>0</v>
      </c>
    </row>
    <row r="73" spans="1:13" ht="22.5" customHeight="1">
      <c r="A73" s="13" t="s">
        <v>35</v>
      </c>
      <c r="G73" s="42">
        <v>1552987</v>
      </c>
      <c r="H73" s="95"/>
      <c r="I73" s="42">
        <v>1710235</v>
      </c>
      <c r="J73" s="42"/>
      <c r="K73" s="42">
        <v>0</v>
      </c>
      <c r="L73" s="42"/>
      <c r="M73" s="42">
        <v>0</v>
      </c>
    </row>
    <row r="74" spans="1:13" ht="22.5" customHeight="1">
      <c r="A74" s="13" t="s">
        <v>122</v>
      </c>
      <c r="G74" s="42">
        <v>231913</v>
      </c>
      <c r="H74" s="95"/>
      <c r="I74" s="42">
        <v>203821</v>
      </c>
      <c r="J74" s="42"/>
      <c r="K74" s="42">
        <v>190326</v>
      </c>
      <c r="L74" s="95"/>
      <c r="M74" s="42">
        <v>166232</v>
      </c>
    </row>
    <row r="75" spans="1:13" ht="22.5" customHeight="1">
      <c r="A75" s="1" t="s">
        <v>104</v>
      </c>
      <c r="G75" s="42">
        <v>129814</v>
      </c>
      <c r="H75" s="95"/>
      <c r="I75" s="42">
        <v>135122</v>
      </c>
      <c r="J75" s="42"/>
      <c r="K75" s="42">
        <v>0</v>
      </c>
      <c r="L75" s="95"/>
      <c r="M75" s="42">
        <v>0</v>
      </c>
    </row>
    <row r="76" spans="1:13" ht="22.5" customHeight="1">
      <c r="A76" s="1" t="s">
        <v>192</v>
      </c>
      <c r="G76" s="42">
        <v>2600</v>
      </c>
      <c r="H76" s="95"/>
      <c r="I76" s="42">
        <v>2600</v>
      </c>
      <c r="J76" s="42"/>
      <c r="K76" s="42">
        <v>0</v>
      </c>
      <c r="L76" s="42"/>
      <c r="M76" s="42">
        <v>0</v>
      </c>
    </row>
    <row r="77" spans="1:13" ht="22.5" customHeight="1">
      <c r="A77" s="2" t="s">
        <v>36</v>
      </c>
      <c r="B77" s="2"/>
      <c r="G77" s="53">
        <f>SUM(G69:G76)</f>
        <v>34881303</v>
      </c>
      <c r="H77" s="98"/>
      <c r="I77" s="53">
        <f>SUM(I69:I76)</f>
        <v>33241448</v>
      </c>
      <c r="J77" s="54"/>
      <c r="K77" s="53">
        <f>SUM(K69:K76)</f>
        <v>224113</v>
      </c>
      <c r="L77" s="43"/>
      <c r="M77" s="53">
        <f>SUM(M69:M76)</f>
        <v>166232</v>
      </c>
    </row>
    <row r="78" spans="1:13" ht="9.9499999999999993" customHeight="1">
      <c r="A78" s="2"/>
      <c r="B78" s="2"/>
      <c r="C78" s="2"/>
      <c r="D78" s="2"/>
      <c r="E78" s="3"/>
      <c r="F78" s="3"/>
      <c r="G78" s="3"/>
      <c r="H78" s="3"/>
      <c r="I78" s="3"/>
      <c r="J78" s="3"/>
      <c r="K78" s="4"/>
      <c r="L78" s="4"/>
      <c r="M78" s="4"/>
    </row>
    <row r="79" spans="1:13" ht="22.5" customHeight="1">
      <c r="A79" s="2" t="s">
        <v>37</v>
      </c>
      <c r="B79" s="2"/>
      <c r="C79" s="2"/>
      <c r="D79" s="2"/>
      <c r="G79" s="61">
        <f>G66+G77</f>
        <v>44440968</v>
      </c>
      <c r="H79" s="98"/>
      <c r="I79" s="61">
        <f>I66+I77</f>
        <v>40815504</v>
      </c>
      <c r="J79" s="54"/>
      <c r="K79" s="61">
        <f>K66+K77</f>
        <v>2246092</v>
      </c>
      <c r="L79" s="43"/>
      <c r="M79" s="61">
        <f>M66+M77</f>
        <v>474006</v>
      </c>
    </row>
    <row r="80" spans="1:13" ht="9.9499999999999993" customHeight="1">
      <c r="A80" s="2"/>
      <c r="B80" s="2"/>
      <c r="C80" s="2"/>
      <c r="D80" s="2"/>
      <c r="E80" s="3"/>
      <c r="F80" s="3"/>
      <c r="G80" s="3"/>
      <c r="H80" s="3"/>
      <c r="I80" s="3"/>
      <c r="J80" s="3"/>
      <c r="K80" s="4"/>
      <c r="L80" s="4"/>
      <c r="M80" s="4"/>
    </row>
    <row r="81" spans="1:13" ht="22.5" customHeight="1">
      <c r="A81" s="135" t="s">
        <v>166</v>
      </c>
      <c r="B81" s="135"/>
      <c r="C81" s="135"/>
      <c r="D81" s="135"/>
      <c r="E81" s="135"/>
      <c r="F81" s="135"/>
      <c r="G81" s="135"/>
      <c r="H81" s="135"/>
      <c r="I81" s="135"/>
      <c r="J81" s="135"/>
      <c r="K81" s="135"/>
      <c r="L81" s="135"/>
      <c r="M81" s="135"/>
    </row>
    <row r="82" spans="1:13" ht="22.5" customHeight="1">
      <c r="A82" s="135" t="s">
        <v>0</v>
      </c>
      <c r="B82" s="135"/>
      <c r="C82" s="135"/>
      <c r="D82" s="135"/>
      <c r="E82" s="135"/>
      <c r="F82" s="135"/>
      <c r="G82" s="135"/>
      <c r="H82" s="135"/>
      <c r="I82" s="135"/>
      <c r="J82" s="135"/>
      <c r="K82" s="135"/>
      <c r="L82" s="135"/>
      <c r="M82" s="135"/>
    </row>
    <row r="83" spans="1:13" ht="9.9499999999999993" customHeight="1">
      <c r="A83" s="2"/>
      <c r="B83" s="2"/>
      <c r="C83" s="2"/>
      <c r="D83" s="2"/>
      <c r="E83" s="3"/>
      <c r="F83" s="3"/>
      <c r="G83" s="3"/>
      <c r="H83" s="3"/>
      <c r="I83" s="3"/>
      <c r="J83" s="3"/>
      <c r="K83" s="4"/>
      <c r="L83" s="4"/>
      <c r="M83" s="4"/>
    </row>
    <row r="84" spans="1:13" ht="22.5" customHeight="1">
      <c r="E84" s="5"/>
      <c r="F84" s="5"/>
      <c r="G84" s="136" t="s">
        <v>1</v>
      </c>
      <c r="H84" s="136"/>
      <c r="I84" s="136"/>
      <c r="J84" s="136"/>
      <c r="K84" s="136" t="s">
        <v>2</v>
      </c>
      <c r="L84" s="136"/>
      <c r="M84" s="136"/>
    </row>
    <row r="85" spans="1:13" ht="22.5" customHeight="1">
      <c r="E85" s="5"/>
      <c r="F85" s="5"/>
      <c r="G85" s="93" t="s">
        <v>160</v>
      </c>
      <c r="H85" s="93"/>
      <c r="I85" s="93" t="s">
        <v>3</v>
      </c>
      <c r="J85" s="93"/>
      <c r="K85" s="93" t="s">
        <v>160</v>
      </c>
      <c r="L85" s="93"/>
      <c r="M85" s="93" t="s">
        <v>3</v>
      </c>
    </row>
    <row r="86" spans="1:13" ht="22.5" customHeight="1">
      <c r="A86" s="14" t="s">
        <v>27</v>
      </c>
      <c r="B86" s="15"/>
      <c r="C86" s="15"/>
      <c r="D86" s="15"/>
      <c r="E86" s="7" t="s">
        <v>5</v>
      </c>
      <c r="F86" s="7"/>
      <c r="G86" s="8">
        <v>2563</v>
      </c>
      <c r="H86" s="9"/>
      <c r="I86" s="8">
        <v>2562</v>
      </c>
      <c r="J86" s="8"/>
      <c r="K86" s="8">
        <v>2563</v>
      </c>
      <c r="L86" s="9"/>
      <c r="M86" s="8">
        <v>2562</v>
      </c>
    </row>
    <row r="87" spans="1:13" ht="22.5" customHeight="1">
      <c r="A87" s="14"/>
      <c r="B87" s="15"/>
      <c r="C87" s="15"/>
      <c r="D87" s="15"/>
      <c r="E87" s="7"/>
      <c r="F87" s="7"/>
      <c r="G87" s="8" t="s">
        <v>133</v>
      </c>
      <c r="H87" s="9"/>
      <c r="I87" s="8"/>
      <c r="J87" s="8"/>
      <c r="K87" s="8" t="s">
        <v>133</v>
      </c>
      <c r="L87" s="9"/>
      <c r="M87" s="8"/>
    </row>
    <row r="88" spans="1:13" ht="22.5" customHeight="1">
      <c r="A88" s="2"/>
      <c r="B88" s="15"/>
      <c r="C88" s="15"/>
      <c r="D88" s="15"/>
      <c r="E88" s="79"/>
      <c r="F88" s="79"/>
      <c r="G88" s="134" t="s">
        <v>93</v>
      </c>
      <c r="H88" s="134"/>
      <c r="I88" s="134"/>
      <c r="J88" s="134"/>
      <c r="K88" s="134"/>
      <c r="L88" s="134"/>
      <c r="M88" s="134"/>
    </row>
    <row r="89" spans="1:13" ht="22.5" customHeight="1">
      <c r="A89" s="11" t="s">
        <v>38</v>
      </c>
      <c r="G89" s="12"/>
      <c r="H89" s="12"/>
      <c r="I89" s="12"/>
      <c r="J89" s="12"/>
      <c r="K89" s="12"/>
      <c r="L89" s="12"/>
      <c r="M89" s="12"/>
    </row>
    <row r="90" spans="1:13" ht="22.5" customHeight="1">
      <c r="A90" s="1" t="s">
        <v>39</v>
      </c>
      <c r="G90" s="12"/>
      <c r="H90" s="12"/>
      <c r="I90" s="12"/>
      <c r="J90" s="12"/>
      <c r="K90" s="12"/>
      <c r="L90" s="12"/>
      <c r="M90" s="12"/>
    </row>
    <row r="91" spans="1:13" ht="22.5" customHeight="1">
      <c r="B91" s="1" t="s">
        <v>151</v>
      </c>
      <c r="G91" s="12"/>
      <c r="H91" s="12"/>
      <c r="I91" s="12"/>
      <c r="J91" s="12"/>
      <c r="K91" s="12"/>
      <c r="L91" s="12"/>
      <c r="M91" s="12"/>
    </row>
    <row r="92" spans="1:13" ht="22.5" customHeight="1" thickBot="1">
      <c r="B92" s="41" t="s">
        <v>172</v>
      </c>
      <c r="G92" s="57">
        <v>14500000</v>
      </c>
      <c r="H92" s="95"/>
      <c r="I92" s="57">
        <v>14500000</v>
      </c>
      <c r="J92" s="44"/>
      <c r="K92" s="57">
        <v>14500000</v>
      </c>
      <c r="L92" s="42"/>
      <c r="M92" s="57">
        <v>14500000</v>
      </c>
    </row>
    <row r="93" spans="1:13" ht="22.5" customHeight="1" thickTop="1">
      <c r="B93" s="1" t="s">
        <v>152</v>
      </c>
      <c r="G93" s="44"/>
      <c r="H93" s="95"/>
      <c r="I93" s="44"/>
      <c r="J93" s="44"/>
      <c r="K93" s="44"/>
      <c r="L93" s="42"/>
      <c r="M93" s="44"/>
    </row>
    <row r="94" spans="1:13" ht="22.5" customHeight="1">
      <c r="B94" s="41" t="s">
        <v>172</v>
      </c>
      <c r="G94" s="42">
        <v>14500000</v>
      </c>
      <c r="H94" s="95"/>
      <c r="I94" s="42">
        <v>14500000</v>
      </c>
      <c r="J94" s="42"/>
      <c r="K94" s="42">
        <v>14500000</v>
      </c>
      <c r="L94" s="42"/>
      <c r="M94" s="42">
        <v>14500000</v>
      </c>
    </row>
    <row r="95" spans="1:13" ht="22.5" customHeight="1">
      <c r="A95" s="1" t="s">
        <v>40</v>
      </c>
      <c r="G95" s="42">
        <v>1531778</v>
      </c>
      <c r="H95" s="95"/>
      <c r="I95" s="42">
        <v>1531778</v>
      </c>
      <c r="J95" s="42"/>
      <c r="K95" s="42">
        <v>1531778</v>
      </c>
      <c r="L95" s="42"/>
      <c r="M95" s="42">
        <v>1531778</v>
      </c>
    </row>
    <row r="96" spans="1:13" ht="22.5" customHeight="1">
      <c r="A96" s="1" t="s">
        <v>88</v>
      </c>
      <c r="G96" s="42">
        <v>0</v>
      </c>
      <c r="H96" s="95"/>
      <c r="I96" s="42">
        <v>0</v>
      </c>
      <c r="J96" s="42"/>
      <c r="K96" s="42">
        <v>221309</v>
      </c>
      <c r="L96" s="42"/>
      <c r="M96" s="42">
        <v>221309</v>
      </c>
    </row>
    <row r="97" spans="1:13" ht="22.5" customHeight="1">
      <c r="A97" s="1" t="s">
        <v>41</v>
      </c>
      <c r="G97" s="95"/>
      <c r="H97" s="95"/>
      <c r="I97" s="95"/>
      <c r="J97" s="95"/>
      <c r="K97" s="95"/>
      <c r="L97" s="95"/>
      <c r="M97" s="95"/>
    </row>
    <row r="98" spans="1:13" ht="22.5" customHeight="1">
      <c r="B98" s="1" t="s">
        <v>153</v>
      </c>
      <c r="G98" s="42"/>
      <c r="H98" s="42"/>
      <c r="I98" s="42"/>
      <c r="J98" s="42"/>
      <c r="K98" s="42"/>
      <c r="L98" s="42"/>
      <c r="M98" s="42"/>
    </row>
    <row r="99" spans="1:13" ht="22.5" customHeight="1">
      <c r="A99" s="1" t="s">
        <v>154</v>
      </c>
      <c r="G99" s="42">
        <v>1450000</v>
      </c>
      <c r="H99" s="42"/>
      <c r="I99" s="42">
        <v>1450000</v>
      </c>
      <c r="J99" s="42"/>
      <c r="K99" s="42">
        <v>1450000</v>
      </c>
      <c r="L99" s="42"/>
      <c r="M99" s="42">
        <v>1450000</v>
      </c>
    </row>
    <row r="100" spans="1:13" ht="22.5" customHeight="1">
      <c r="B100" s="1" t="s">
        <v>42</v>
      </c>
      <c r="E100" s="10">
        <v>3</v>
      </c>
      <c r="G100" s="42">
        <v>50327288</v>
      </c>
      <c r="H100" s="95"/>
      <c r="I100" s="42">
        <v>50802260</v>
      </c>
      <c r="J100" s="42"/>
      <c r="K100" s="42">
        <v>36643897</v>
      </c>
      <c r="L100" s="95"/>
      <c r="M100" s="42">
        <v>37887722</v>
      </c>
    </row>
    <row r="101" spans="1:13" ht="22.5" customHeight="1">
      <c r="A101" s="1" t="s">
        <v>43</v>
      </c>
      <c r="G101" s="51">
        <v>-8802386</v>
      </c>
      <c r="H101" s="95"/>
      <c r="I101" s="51">
        <v>-8870765</v>
      </c>
      <c r="J101" s="42"/>
      <c r="K101" s="51">
        <v>-42675</v>
      </c>
      <c r="L101" s="42"/>
      <c r="M101" s="51">
        <v>-27206</v>
      </c>
    </row>
    <row r="102" spans="1:13" s="2" customFormat="1" ht="22.5" customHeight="1">
      <c r="A102" s="2" t="s">
        <v>193</v>
      </c>
      <c r="E102" s="5"/>
      <c r="F102" s="5"/>
      <c r="G102" s="43">
        <f>SUM(G94:G101)</f>
        <v>59006680</v>
      </c>
      <c r="H102" s="98"/>
      <c r="I102" s="43">
        <f>SUM(I94:I101)</f>
        <v>59413273</v>
      </c>
      <c r="J102" s="43"/>
      <c r="K102" s="43">
        <f>SUM(K94:K101)</f>
        <v>54304309</v>
      </c>
      <c r="L102" s="43"/>
      <c r="M102" s="43">
        <f>SUM(M94:M101)</f>
        <v>55563603</v>
      </c>
    </row>
    <row r="103" spans="1:13" ht="22.5" customHeight="1">
      <c r="A103" s="1" t="s">
        <v>194</v>
      </c>
      <c r="G103" s="42">
        <v>658</v>
      </c>
      <c r="H103" s="95"/>
      <c r="I103" s="42">
        <v>650</v>
      </c>
      <c r="J103" s="42"/>
      <c r="K103" s="42">
        <v>0</v>
      </c>
      <c r="L103" s="42"/>
      <c r="M103" s="42">
        <v>0</v>
      </c>
    </row>
    <row r="104" spans="1:13" ht="22.5" customHeight="1">
      <c r="A104" s="15" t="s">
        <v>44</v>
      </c>
      <c r="B104" s="2"/>
      <c r="C104" s="2"/>
      <c r="D104" s="2"/>
      <c r="G104" s="53">
        <f>SUM(G102:G103)</f>
        <v>59007338</v>
      </c>
      <c r="H104" s="44"/>
      <c r="I104" s="53">
        <f>SUM(I102:I103)</f>
        <v>59413923</v>
      </c>
      <c r="J104" s="54"/>
      <c r="K104" s="53">
        <f>SUM(K102:K103)</f>
        <v>54304309</v>
      </c>
      <c r="L104" s="44"/>
      <c r="M104" s="53">
        <f>SUM(M102:M103)</f>
        <v>55563603</v>
      </c>
    </row>
    <row r="105" spans="1:13" ht="9.9499999999999993" customHeight="1">
      <c r="A105" s="2"/>
      <c r="B105" s="2"/>
      <c r="C105" s="2"/>
      <c r="D105" s="2"/>
      <c r="E105" s="3"/>
      <c r="F105" s="3"/>
      <c r="G105" s="3"/>
      <c r="H105" s="3"/>
      <c r="I105" s="3"/>
      <c r="J105" s="3"/>
      <c r="K105" s="4"/>
      <c r="L105" s="4"/>
      <c r="M105" s="4"/>
    </row>
    <row r="106" spans="1:13" ht="22.5" customHeight="1" thickBot="1">
      <c r="A106" s="2" t="s">
        <v>45</v>
      </c>
      <c r="G106" s="58">
        <f>G104+G79</f>
        <v>103448306</v>
      </c>
      <c r="H106" s="44"/>
      <c r="I106" s="58">
        <f>I104+I79</f>
        <v>100229427</v>
      </c>
      <c r="J106" s="54"/>
      <c r="K106" s="58">
        <f>K104+K79</f>
        <v>56550401</v>
      </c>
      <c r="L106" s="44"/>
      <c r="M106" s="58">
        <f>M104+M79</f>
        <v>56037609</v>
      </c>
    </row>
    <row r="107" spans="1:13" ht="9.9499999999999993" customHeight="1" thickTop="1">
      <c r="A107" s="2"/>
      <c r="B107" s="2"/>
      <c r="C107" s="2"/>
      <c r="D107" s="2"/>
      <c r="E107" s="3"/>
      <c r="F107" s="3"/>
      <c r="G107" s="3"/>
      <c r="H107" s="3"/>
      <c r="I107" s="3"/>
      <c r="J107" s="3"/>
      <c r="K107" s="4"/>
      <c r="L107" s="4"/>
      <c r="M107" s="4"/>
    </row>
  </sheetData>
  <mergeCells count="14">
    <mergeCell ref="G88:M88"/>
    <mergeCell ref="A6:C6"/>
    <mergeCell ref="G4:J4"/>
    <mergeCell ref="K4:M4"/>
    <mergeCell ref="G8:M8"/>
    <mergeCell ref="A47:M47"/>
    <mergeCell ref="A48:M48"/>
    <mergeCell ref="G50:J50"/>
    <mergeCell ref="K50:M50"/>
    <mergeCell ref="G54:M54"/>
    <mergeCell ref="A81:M81"/>
    <mergeCell ref="A82:M82"/>
    <mergeCell ref="G84:J84"/>
    <mergeCell ref="K84:M84"/>
  </mergeCells>
  <pageMargins left="0.8" right="0.5" top="0.48" bottom="0.5" header="0.5" footer="0.5"/>
  <pageSetup paperSize="9" scale="74" firstPageNumber="3" fitToHeight="2" orientation="portrait" useFirstPageNumber="1" r:id="rId1"/>
  <headerFooter>
    <oddFooter>&amp;L&amp;"Angsana New,Regular"&amp;15 หมายเหตุประกอบงบการเงินเป็นส่วนหนึ่งของงบการเงินระหว่างกาลนี้
&amp;C&amp;"Angsana New,Regular"&amp;15&amp;P</oddFooter>
  </headerFooter>
  <rowBreaks count="2" manualBreakCount="2">
    <brk id="46" max="16383" man="1"/>
    <brk id="80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M55"/>
  <sheetViews>
    <sheetView zoomScaleNormal="100" zoomScaleSheetLayoutView="100" workbookViewId="0">
      <selection sqref="A1:M1"/>
    </sheetView>
  </sheetViews>
  <sheetFormatPr defaultColWidth="9.125" defaultRowHeight="22.5" customHeight="1"/>
  <cols>
    <col min="1" max="2" width="2.625" style="16" customWidth="1"/>
    <col min="3" max="3" width="57.125" style="16" customWidth="1"/>
    <col min="4" max="4" width="1" style="38" customWidth="1"/>
    <col min="5" max="5" width="8.125" style="107" customWidth="1"/>
    <col min="6" max="6" width="1" style="38" customWidth="1"/>
    <col min="7" max="7" width="13.625" style="16" customWidth="1"/>
    <col min="8" max="8" width="1" style="28" customWidth="1"/>
    <col min="9" max="9" width="13.625" style="16" customWidth="1"/>
    <col min="10" max="10" width="1" style="38" customWidth="1"/>
    <col min="11" max="11" width="13.625" style="16" customWidth="1"/>
    <col min="12" max="12" width="1" style="38" customWidth="1"/>
    <col min="13" max="13" width="13.625" style="16" customWidth="1"/>
    <col min="14" max="16384" width="9.125" style="16"/>
  </cols>
  <sheetData>
    <row r="1" spans="1:13" ht="22.5" customHeight="1">
      <c r="A1" s="135" t="s">
        <v>166</v>
      </c>
      <c r="B1" s="135"/>
      <c r="C1" s="135"/>
      <c r="D1" s="135"/>
      <c r="E1" s="135"/>
      <c r="F1" s="135"/>
      <c r="G1" s="135"/>
      <c r="H1" s="135"/>
      <c r="I1" s="135"/>
      <c r="J1" s="135"/>
      <c r="K1" s="135"/>
      <c r="L1" s="135"/>
      <c r="M1" s="135"/>
    </row>
    <row r="2" spans="1:13" ht="22.5" customHeight="1">
      <c r="A2" s="135" t="s">
        <v>94</v>
      </c>
      <c r="B2" s="135"/>
      <c r="C2" s="135"/>
      <c r="D2" s="135"/>
      <c r="E2" s="135"/>
      <c r="F2" s="135"/>
      <c r="G2" s="135"/>
      <c r="H2" s="135"/>
      <c r="I2" s="135"/>
      <c r="J2" s="135"/>
      <c r="K2" s="135"/>
      <c r="L2" s="135"/>
      <c r="M2" s="135"/>
    </row>
    <row r="3" spans="1:13" ht="9.9499999999999993" customHeight="1">
      <c r="A3" s="17"/>
      <c r="B3" s="17"/>
      <c r="C3" s="17"/>
      <c r="D3" s="19"/>
      <c r="E3" s="109"/>
      <c r="F3" s="19"/>
      <c r="G3" s="18"/>
      <c r="H3" s="66"/>
      <c r="I3" s="18"/>
      <c r="J3" s="19"/>
      <c r="K3" s="18"/>
      <c r="L3" s="66"/>
      <c r="M3" s="18"/>
    </row>
    <row r="4" spans="1:13" ht="22.5" customHeight="1">
      <c r="A4" s="17"/>
      <c r="B4" s="17"/>
      <c r="C4" s="17"/>
      <c r="D4" s="6"/>
      <c r="E4" s="7"/>
      <c r="F4" s="6"/>
      <c r="G4" s="136" t="s">
        <v>1</v>
      </c>
      <c r="H4" s="136"/>
      <c r="I4" s="136"/>
      <c r="J4" s="6"/>
      <c r="K4" s="136" t="s">
        <v>2</v>
      </c>
      <c r="L4" s="136"/>
      <c r="M4" s="136"/>
    </row>
    <row r="5" spans="1:13" ht="22.5" customHeight="1">
      <c r="A5" s="17"/>
      <c r="B5" s="17"/>
      <c r="C5" s="17"/>
      <c r="D5" s="54"/>
      <c r="E5" s="7"/>
      <c r="F5" s="54"/>
      <c r="G5" s="137" t="s">
        <v>108</v>
      </c>
      <c r="H5" s="137"/>
      <c r="I5" s="137"/>
      <c r="J5" s="54"/>
      <c r="K5" s="137" t="s">
        <v>108</v>
      </c>
      <c r="L5" s="137"/>
      <c r="M5" s="137"/>
    </row>
    <row r="6" spans="1:13" ht="22.5" customHeight="1">
      <c r="A6" s="17"/>
      <c r="B6" s="17"/>
      <c r="C6" s="17"/>
      <c r="D6" s="54"/>
      <c r="E6" s="7"/>
      <c r="F6" s="54"/>
      <c r="G6" s="137" t="s">
        <v>161</v>
      </c>
      <c r="H6" s="137"/>
      <c r="I6" s="137"/>
      <c r="J6" s="54"/>
      <c r="K6" s="137" t="s">
        <v>161</v>
      </c>
      <c r="L6" s="137"/>
      <c r="M6" s="137"/>
    </row>
    <row r="7" spans="1:13" ht="22.5" customHeight="1">
      <c r="A7" s="17"/>
      <c r="B7" s="17"/>
      <c r="C7" s="17"/>
      <c r="D7" s="8"/>
      <c r="E7" s="7" t="s">
        <v>5</v>
      </c>
      <c r="F7" s="8"/>
      <c r="G7" s="8">
        <v>2563</v>
      </c>
      <c r="H7" s="9"/>
      <c r="I7" s="8">
        <v>2562</v>
      </c>
      <c r="J7" s="8"/>
      <c r="K7" s="8">
        <v>2563</v>
      </c>
      <c r="L7" s="9"/>
      <c r="M7" s="8">
        <v>2562</v>
      </c>
    </row>
    <row r="8" spans="1:13" ht="22.5" customHeight="1">
      <c r="A8" s="17"/>
      <c r="B8" s="17"/>
      <c r="E8" s="7"/>
      <c r="F8" s="7"/>
      <c r="G8" s="134" t="s">
        <v>93</v>
      </c>
      <c r="H8" s="134"/>
      <c r="I8" s="134"/>
      <c r="J8" s="134"/>
      <c r="K8" s="134"/>
      <c r="L8" s="134"/>
      <c r="M8" s="134"/>
    </row>
    <row r="9" spans="1:13" ht="22.5" customHeight="1">
      <c r="A9" s="16" t="s">
        <v>46</v>
      </c>
      <c r="C9" s="17"/>
      <c r="D9" s="44"/>
      <c r="E9" s="10" t="s">
        <v>191</v>
      </c>
      <c r="F9" s="44"/>
      <c r="G9" s="42">
        <v>8892768</v>
      </c>
      <c r="H9" s="44"/>
      <c r="I9" s="42">
        <v>9245065</v>
      </c>
      <c r="J9" s="44"/>
      <c r="K9" s="42">
        <v>0</v>
      </c>
      <c r="L9" s="44"/>
      <c r="M9" s="42">
        <v>0</v>
      </c>
    </row>
    <row r="10" spans="1:13" ht="22.5" customHeight="1">
      <c r="A10" s="16" t="s">
        <v>226</v>
      </c>
      <c r="B10" s="17"/>
      <c r="C10" s="17"/>
      <c r="D10" s="44"/>
      <c r="E10" s="7" t="s">
        <v>191</v>
      </c>
      <c r="F10" s="44"/>
      <c r="G10" s="63">
        <v>717215</v>
      </c>
      <c r="H10" s="44"/>
      <c r="I10" s="63">
        <v>750861</v>
      </c>
      <c r="J10" s="44"/>
      <c r="K10" s="42">
        <v>0</v>
      </c>
      <c r="L10" s="44"/>
      <c r="M10" s="42">
        <v>0</v>
      </c>
    </row>
    <row r="11" spans="1:13" ht="22.5" customHeight="1">
      <c r="A11" s="13" t="s">
        <v>47</v>
      </c>
      <c r="B11" s="13"/>
      <c r="D11" s="44"/>
      <c r="E11" s="10">
        <v>4</v>
      </c>
      <c r="F11" s="44"/>
      <c r="G11" s="51">
        <v>-8635836</v>
      </c>
      <c r="H11" s="44"/>
      <c r="I11" s="51">
        <v>-8405101</v>
      </c>
      <c r="J11" s="44"/>
      <c r="K11" s="51">
        <v>0</v>
      </c>
      <c r="L11" s="44"/>
      <c r="M11" s="51">
        <v>0</v>
      </c>
    </row>
    <row r="12" spans="1:13" s="17" customFormat="1" ht="22.5" customHeight="1">
      <c r="A12" s="15" t="s">
        <v>48</v>
      </c>
      <c r="B12" s="15"/>
      <c r="D12" s="54"/>
      <c r="E12" s="5"/>
      <c r="F12" s="54"/>
      <c r="G12" s="43">
        <f>SUM(G9:G11)</f>
        <v>974147</v>
      </c>
      <c r="H12" s="54"/>
      <c r="I12" s="43">
        <f>SUM(I9:I11)</f>
        <v>1590825</v>
      </c>
      <c r="J12" s="54"/>
      <c r="K12" s="43">
        <f>SUM(K9:K11)</f>
        <v>0</v>
      </c>
      <c r="L12" s="54"/>
      <c r="M12" s="43">
        <f>SUM(M9:M11)</f>
        <v>0</v>
      </c>
    </row>
    <row r="13" spans="1:13" ht="9.9499999999999993" customHeight="1">
      <c r="A13" s="17"/>
      <c r="B13" s="17"/>
      <c r="C13" s="17"/>
      <c r="D13" s="19"/>
      <c r="E13" s="109"/>
      <c r="F13" s="19"/>
      <c r="G13" s="18"/>
      <c r="H13" s="66"/>
      <c r="I13" s="18"/>
      <c r="J13" s="19"/>
      <c r="K13" s="18"/>
      <c r="L13" s="66"/>
      <c r="M13" s="18"/>
    </row>
    <row r="14" spans="1:13" s="17" customFormat="1" ht="22.5" customHeight="1">
      <c r="A14" s="13" t="s">
        <v>49</v>
      </c>
      <c r="B14" s="13"/>
      <c r="D14" s="54"/>
      <c r="E14" s="10">
        <v>4</v>
      </c>
      <c r="F14" s="54"/>
      <c r="G14" s="42">
        <v>56861</v>
      </c>
      <c r="H14" s="44"/>
      <c r="I14" s="42">
        <v>56024</v>
      </c>
      <c r="J14" s="54"/>
      <c r="K14" s="42">
        <v>96708</v>
      </c>
      <c r="L14" s="44"/>
      <c r="M14" s="42">
        <v>92194</v>
      </c>
    </row>
    <row r="15" spans="1:13" ht="22.5" customHeight="1">
      <c r="A15" s="16" t="s">
        <v>51</v>
      </c>
      <c r="D15" s="44"/>
      <c r="E15" s="10">
        <v>4</v>
      </c>
      <c r="F15" s="44"/>
      <c r="G15" s="42">
        <v>33418</v>
      </c>
      <c r="H15" s="44"/>
      <c r="I15" s="42">
        <v>55279</v>
      </c>
      <c r="J15" s="44"/>
      <c r="K15" s="42">
        <v>30628</v>
      </c>
      <c r="L15" s="44"/>
      <c r="M15" s="42">
        <v>35986</v>
      </c>
    </row>
    <row r="16" spans="1:13" ht="22.5" customHeight="1">
      <c r="A16" s="16" t="s">
        <v>50</v>
      </c>
      <c r="D16" s="44"/>
      <c r="E16" s="10">
        <v>4</v>
      </c>
      <c r="F16" s="44"/>
      <c r="G16" s="42">
        <v>0</v>
      </c>
      <c r="H16" s="44"/>
      <c r="I16" s="42">
        <v>0</v>
      </c>
      <c r="J16" s="44"/>
      <c r="K16" s="42">
        <v>537752</v>
      </c>
      <c r="L16" s="44"/>
      <c r="M16" s="42">
        <v>187983</v>
      </c>
    </row>
    <row r="17" spans="1:13" ht="22.5" customHeight="1">
      <c r="A17" s="16" t="s">
        <v>52</v>
      </c>
      <c r="D17" s="44"/>
      <c r="E17" s="10">
        <v>4</v>
      </c>
      <c r="F17" s="44"/>
      <c r="G17" s="42">
        <v>10850</v>
      </c>
      <c r="H17" s="44"/>
      <c r="I17" s="42">
        <v>41885</v>
      </c>
      <c r="J17" s="44"/>
      <c r="K17" s="42">
        <v>3261</v>
      </c>
      <c r="L17" s="44"/>
      <c r="M17" s="42">
        <v>332</v>
      </c>
    </row>
    <row r="18" spans="1:13" ht="22.5" customHeight="1">
      <c r="A18" s="13" t="s">
        <v>53</v>
      </c>
      <c r="B18" s="13"/>
      <c r="C18" s="13"/>
      <c r="D18" s="44"/>
      <c r="E18" s="10">
        <v>4</v>
      </c>
      <c r="F18" s="44"/>
      <c r="G18" s="44">
        <v>-410499</v>
      </c>
      <c r="H18" s="67"/>
      <c r="I18" s="44">
        <v>-340408</v>
      </c>
      <c r="J18" s="44"/>
      <c r="K18" s="44">
        <v>-228746</v>
      </c>
      <c r="L18" s="44"/>
      <c r="M18" s="44">
        <v>-194155</v>
      </c>
    </row>
    <row r="19" spans="1:13" ht="22.5" customHeight="1">
      <c r="A19" s="13" t="s">
        <v>195</v>
      </c>
      <c r="B19" s="13"/>
      <c r="C19" s="13"/>
      <c r="D19" s="44"/>
      <c r="E19" s="10"/>
      <c r="F19" s="44"/>
      <c r="G19" s="44">
        <v>-623032</v>
      </c>
      <c r="H19" s="67"/>
      <c r="I19" s="44">
        <v>38030</v>
      </c>
      <c r="J19" s="44"/>
      <c r="K19" s="44">
        <v>143860</v>
      </c>
      <c r="L19" s="44"/>
      <c r="M19" s="44">
        <v>-26616</v>
      </c>
    </row>
    <row r="20" spans="1:13" ht="22.5" customHeight="1">
      <c r="A20" s="13" t="s">
        <v>208</v>
      </c>
      <c r="B20" s="13"/>
      <c r="C20" s="13"/>
      <c r="D20" s="44"/>
      <c r="E20" s="10"/>
      <c r="F20" s="44"/>
      <c r="G20" s="44">
        <v>349845</v>
      </c>
      <c r="H20" s="67"/>
      <c r="I20" s="44">
        <v>-105461</v>
      </c>
      <c r="J20" s="44"/>
      <c r="K20" s="44">
        <v>0</v>
      </c>
      <c r="L20" s="44"/>
      <c r="M20" s="44">
        <v>0</v>
      </c>
    </row>
    <row r="21" spans="1:13" ht="22.5" customHeight="1">
      <c r="A21" s="16" t="s">
        <v>54</v>
      </c>
      <c r="D21" s="44"/>
      <c r="E21" s="10"/>
      <c r="F21" s="44"/>
      <c r="G21" s="42">
        <v>-360434</v>
      </c>
      <c r="H21" s="44"/>
      <c r="I21" s="42">
        <v>-375554</v>
      </c>
      <c r="J21" s="44"/>
      <c r="K21" s="44">
        <v>-771</v>
      </c>
      <c r="L21" s="44"/>
      <c r="M21" s="44">
        <v>0</v>
      </c>
    </row>
    <row r="22" spans="1:13" s="13" customFormat="1" ht="22.5" customHeight="1">
      <c r="A22" s="16" t="s">
        <v>219</v>
      </c>
      <c r="B22" s="16"/>
      <c r="C22" s="16"/>
      <c r="D22" s="44"/>
      <c r="E22" s="10">
        <v>5</v>
      </c>
      <c r="F22" s="44"/>
      <c r="G22" s="51">
        <v>1480640</v>
      </c>
      <c r="H22" s="44"/>
      <c r="I22" s="51">
        <v>1081128</v>
      </c>
      <c r="J22" s="44"/>
      <c r="K22" s="51">
        <v>0</v>
      </c>
      <c r="L22" s="44"/>
      <c r="M22" s="51">
        <v>0</v>
      </c>
    </row>
    <row r="23" spans="1:13" ht="22.5" customHeight="1">
      <c r="A23" s="17" t="s">
        <v>55</v>
      </c>
      <c r="B23" s="17"/>
      <c r="C23" s="17"/>
      <c r="D23" s="54"/>
      <c r="E23" s="5"/>
      <c r="F23" s="54"/>
      <c r="G23" s="52">
        <f>SUM(G12:G22)</f>
        <v>1511796</v>
      </c>
      <c r="H23" s="68"/>
      <c r="I23" s="52">
        <f>SUM(I12:I22)</f>
        <v>2041748</v>
      </c>
      <c r="J23" s="54"/>
      <c r="K23" s="52">
        <f>SUM(K12:K22)</f>
        <v>582692</v>
      </c>
      <c r="L23" s="54"/>
      <c r="M23" s="52">
        <f>SUM(M12:M22)</f>
        <v>95724</v>
      </c>
    </row>
    <row r="24" spans="1:13" ht="22.5" customHeight="1">
      <c r="A24" s="16" t="s">
        <v>220</v>
      </c>
      <c r="D24" s="44"/>
      <c r="F24" s="44"/>
      <c r="G24" s="51">
        <v>-150969</v>
      </c>
      <c r="H24" s="44"/>
      <c r="I24" s="51">
        <v>-300488</v>
      </c>
      <c r="J24" s="44"/>
      <c r="K24" s="51">
        <v>-1470</v>
      </c>
      <c r="L24" s="44"/>
      <c r="M24" s="51">
        <v>-5432</v>
      </c>
    </row>
    <row r="25" spans="1:13" ht="22.5" customHeight="1">
      <c r="A25" s="15" t="s">
        <v>95</v>
      </c>
      <c r="D25" s="54"/>
      <c r="E25" s="20"/>
      <c r="F25" s="54"/>
      <c r="G25" s="53">
        <f>SUM(G23:G24)</f>
        <v>1360827</v>
      </c>
      <c r="H25" s="54"/>
      <c r="I25" s="53">
        <f>SUM(I23:I24)</f>
        <v>1741260</v>
      </c>
      <c r="J25" s="54"/>
      <c r="K25" s="53">
        <f>SUM(K23:K24)</f>
        <v>581222</v>
      </c>
      <c r="L25" s="44"/>
      <c r="M25" s="53">
        <f>SUM(M23:M24)</f>
        <v>90292</v>
      </c>
    </row>
    <row r="26" spans="1:13" ht="9.9499999999999993" customHeight="1">
      <c r="A26" s="17"/>
      <c r="B26" s="17"/>
      <c r="C26" s="17"/>
      <c r="D26" s="19"/>
      <c r="E26" s="109"/>
      <c r="F26" s="19"/>
      <c r="G26" s="18"/>
      <c r="H26" s="66"/>
      <c r="I26" s="18"/>
      <c r="J26" s="19"/>
      <c r="K26" s="18"/>
      <c r="L26" s="66"/>
      <c r="M26" s="18"/>
    </row>
    <row r="27" spans="1:13" ht="22.5" customHeight="1">
      <c r="A27" s="15" t="s">
        <v>56</v>
      </c>
      <c r="B27" s="15"/>
      <c r="D27" s="54"/>
      <c r="E27" s="20"/>
      <c r="F27" s="54"/>
      <c r="G27" s="54"/>
      <c r="H27" s="54"/>
      <c r="I27" s="54"/>
      <c r="J27" s="54"/>
      <c r="K27" s="54"/>
      <c r="L27" s="44"/>
      <c r="M27" s="54"/>
    </row>
    <row r="28" spans="1:13" ht="22.5" customHeight="1">
      <c r="A28" s="60" t="s">
        <v>126</v>
      </c>
      <c r="B28" s="15"/>
      <c r="D28" s="54"/>
      <c r="E28" s="20"/>
      <c r="F28" s="54"/>
      <c r="G28" s="54"/>
      <c r="H28" s="54"/>
      <c r="I28" s="54"/>
      <c r="J28" s="54"/>
      <c r="K28" s="54"/>
      <c r="L28" s="44"/>
      <c r="M28" s="54"/>
    </row>
    <row r="29" spans="1:13" ht="22.5" customHeight="1">
      <c r="A29" s="13" t="s">
        <v>173</v>
      </c>
      <c r="B29" s="13"/>
      <c r="D29" s="54"/>
      <c r="F29" s="54"/>
      <c r="G29" s="42">
        <v>913175</v>
      </c>
      <c r="H29" s="54"/>
      <c r="I29" s="42">
        <v>-298471</v>
      </c>
      <c r="J29" s="54"/>
      <c r="K29" s="42">
        <v>0</v>
      </c>
      <c r="L29" s="44"/>
      <c r="M29" s="42">
        <v>0</v>
      </c>
    </row>
    <row r="30" spans="1:13" ht="22.5" customHeight="1">
      <c r="A30" s="13" t="s">
        <v>206</v>
      </c>
      <c r="B30" s="13"/>
      <c r="D30" s="54"/>
      <c r="E30" s="10"/>
      <c r="F30" s="54"/>
      <c r="G30" s="42">
        <v>-217217</v>
      </c>
      <c r="H30" s="54"/>
      <c r="I30" s="42">
        <v>-276097</v>
      </c>
      <c r="J30" s="54"/>
      <c r="K30" s="42">
        <v>0</v>
      </c>
      <c r="L30" s="44"/>
      <c r="M30" s="42">
        <v>0</v>
      </c>
    </row>
    <row r="31" spans="1:13" ht="22.5" customHeight="1">
      <c r="A31" s="13" t="s">
        <v>230</v>
      </c>
      <c r="B31" s="13"/>
      <c r="D31" s="54"/>
      <c r="E31" s="10">
        <v>5</v>
      </c>
      <c r="F31" s="54"/>
      <c r="G31" s="42">
        <v>-274998</v>
      </c>
      <c r="H31" s="54"/>
      <c r="I31" s="42">
        <v>-202553</v>
      </c>
      <c r="J31" s="54"/>
      <c r="K31" s="42">
        <v>0</v>
      </c>
      <c r="L31" s="44"/>
      <c r="M31" s="42">
        <v>0</v>
      </c>
    </row>
    <row r="32" spans="1:13" ht="22.5" customHeight="1">
      <c r="A32" s="15" t="s">
        <v>127</v>
      </c>
      <c r="B32" s="13"/>
      <c r="D32" s="54"/>
      <c r="F32" s="54"/>
      <c r="G32" s="53">
        <f>SUM(G29:G31)</f>
        <v>420960</v>
      </c>
      <c r="H32" s="54"/>
      <c r="I32" s="53">
        <f>SUM(I29:I31)</f>
        <v>-777121</v>
      </c>
      <c r="J32" s="54"/>
      <c r="K32" s="53">
        <f>SUM(K29:K31)</f>
        <v>0</v>
      </c>
      <c r="L32" s="54"/>
      <c r="M32" s="53">
        <f>SUM(M29:M31)</f>
        <v>0</v>
      </c>
    </row>
    <row r="33" spans="1:13" ht="9.9499999999999993" customHeight="1">
      <c r="A33" s="17"/>
      <c r="B33" s="17"/>
      <c r="C33" s="17"/>
      <c r="D33" s="19"/>
      <c r="E33" s="109"/>
      <c r="F33" s="19"/>
      <c r="G33" s="18"/>
      <c r="H33" s="66"/>
      <c r="I33" s="18"/>
      <c r="J33" s="19"/>
      <c r="K33" s="18"/>
      <c r="L33" s="66"/>
      <c r="M33" s="18"/>
    </row>
    <row r="34" spans="1:13" ht="22.5" customHeight="1">
      <c r="A34" s="69" t="s">
        <v>135</v>
      </c>
      <c r="B34" s="13"/>
      <c r="D34" s="54"/>
      <c r="E34" s="16"/>
      <c r="F34" s="54"/>
      <c r="G34" s="20"/>
      <c r="H34" s="54"/>
      <c r="I34" s="43"/>
      <c r="J34" s="54"/>
      <c r="K34" s="43"/>
      <c r="L34" s="54"/>
      <c r="M34" s="42"/>
    </row>
    <row r="35" spans="1:13" ht="22.5" customHeight="1">
      <c r="A35" s="99" t="s">
        <v>207</v>
      </c>
      <c r="B35" s="13"/>
      <c r="D35" s="54"/>
      <c r="E35" s="16"/>
      <c r="F35" s="54"/>
      <c r="G35" s="20"/>
      <c r="H35" s="54"/>
      <c r="I35" s="43"/>
      <c r="J35" s="54"/>
      <c r="K35" s="43"/>
      <c r="L35" s="54"/>
      <c r="M35" s="42"/>
    </row>
    <row r="36" spans="1:13" ht="22.5" customHeight="1">
      <c r="A36" s="99" t="s">
        <v>174</v>
      </c>
      <c r="B36" s="13"/>
      <c r="D36" s="54"/>
      <c r="E36" s="16"/>
      <c r="F36" s="54"/>
      <c r="G36" s="50">
        <v>-334272</v>
      </c>
      <c r="H36" s="44"/>
      <c r="I36" s="42">
        <v>-40739</v>
      </c>
      <c r="J36" s="44"/>
      <c r="K36" s="42">
        <v>0</v>
      </c>
      <c r="L36" s="44"/>
      <c r="M36" s="42">
        <v>0</v>
      </c>
    </row>
    <row r="37" spans="1:13" ht="22.5" customHeight="1">
      <c r="A37" s="13" t="s">
        <v>204</v>
      </c>
      <c r="B37" s="13"/>
      <c r="D37" s="44"/>
      <c r="F37" s="44"/>
      <c r="G37" s="42">
        <v>-23553</v>
      </c>
      <c r="H37" s="44"/>
      <c r="I37" s="42">
        <v>0</v>
      </c>
      <c r="J37" s="44"/>
      <c r="K37" s="42">
        <v>-19336</v>
      </c>
      <c r="L37" s="44"/>
      <c r="M37" s="42">
        <v>0</v>
      </c>
    </row>
    <row r="38" spans="1:13" ht="22.5" customHeight="1">
      <c r="A38" s="13" t="s">
        <v>230</v>
      </c>
      <c r="B38" s="13"/>
      <c r="D38" s="44"/>
      <c r="E38" s="10">
        <v>5</v>
      </c>
      <c r="F38" s="44"/>
      <c r="G38" s="42">
        <v>533</v>
      </c>
      <c r="H38" s="44"/>
      <c r="I38" s="42">
        <v>-12125</v>
      </c>
      <c r="J38" s="44"/>
      <c r="K38" s="42">
        <v>0</v>
      </c>
      <c r="L38" s="44"/>
      <c r="M38" s="42">
        <v>0</v>
      </c>
    </row>
    <row r="39" spans="1:13" ht="22.5" customHeight="1">
      <c r="A39" s="13" t="s">
        <v>175</v>
      </c>
      <c r="B39" s="13"/>
      <c r="D39" s="44"/>
      <c r="F39" s="44"/>
      <c r="G39" s="42">
        <v>4711</v>
      </c>
      <c r="H39" s="44"/>
      <c r="I39" s="42">
        <v>0</v>
      </c>
      <c r="J39" s="44"/>
      <c r="K39" s="42">
        <v>3867</v>
      </c>
      <c r="L39" s="44"/>
      <c r="M39" s="42">
        <v>0</v>
      </c>
    </row>
    <row r="40" spans="1:13" s="17" customFormat="1" ht="22.5" customHeight="1">
      <c r="A40" s="15" t="s">
        <v>136</v>
      </c>
      <c r="B40" s="15"/>
      <c r="D40" s="54"/>
      <c r="F40" s="54"/>
      <c r="G40" s="70">
        <f>SUM(G36:G39)</f>
        <v>-352581</v>
      </c>
      <c r="H40" s="54"/>
      <c r="I40" s="70">
        <f>SUM(I36:I39)</f>
        <v>-52864</v>
      </c>
      <c r="J40" s="54"/>
      <c r="K40" s="70">
        <f>SUM(K36:K39)</f>
        <v>-15469</v>
      </c>
      <c r="L40" s="54"/>
      <c r="M40" s="70">
        <f>SUM(M36:M39)</f>
        <v>0</v>
      </c>
    </row>
    <row r="41" spans="1:13" ht="22.5" customHeight="1">
      <c r="A41" s="15" t="s">
        <v>148</v>
      </c>
      <c r="B41" s="15"/>
      <c r="D41" s="54"/>
      <c r="E41" s="20"/>
      <c r="F41" s="54"/>
      <c r="G41" s="54">
        <f>G32+G40</f>
        <v>68379</v>
      </c>
      <c r="H41" s="54"/>
      <c r="I41" s="54">
        <f>I32+I40</f>
        <v>-829985</v>
      </c>
      <c r="J41" s="54"/>
      <c r="K41" s="54">
        <f>K32+K40</f>
        <v>-15469</v>
      </c>
      <c r="L41" s="54"/>
      <c r="M41" s="54">
        <f>M32+M40</f>
        <v>0</v>
      </c>
    </row>
    <row r="42" spans="1:13" ht="22.5" customHeight="1" thickBot="1">
      <c r="A42" s="15" t="s">
        <v>149</v>
      </c>
      <c r="B42" s="15"/>
      <c r="D42" s="54"/>
      <c r="E42" s="20"/>
      <c r="F42" s="54"/>
      <c r="G42" s="55">
        <f>+G41+G25</f>
        <v>1429206</v>
      </c>
      <c r="H42" s="54"/>
      <c r="I42" s="55">
        <f>+I41+I25</f>
        <v>911275</v>
      </c>
      <c r="J42" s="54"/>
      <c r="K42" s="55">
        <f>+K41+K25</f>
        <v>565753</v>
      </c>
      <c r="L42" s="44"/>
      <c r="M42" s="55">
        <f>+M41+M25</f>
        <v>90292</v>
      </c>
    </row>
    <row r="43" spans="1:13" ht="9.9499999999999993" customHeight="1" thickTop="1">
      <c r="A43" s="17"/>
      <c r="B43" s="17"/>
      <c r="C43" s="17"/>
      <c r="D43" s="19"/>
      <c r="E43" s="109"/>
      <c r="F43" s="19"/>
      <c r="G43" s="18"/>
      <c r="H43" s="66"/>
      <c r="I43" s="18"/>
      <c r="J43" s="19"/>
      <c r="K43" s="18"/>
      <c r="L43" s="66"/>
      <c r="M43" s="18"/>
    </row>
    <row r="44" spans="1:13" ht="22.5" customHeight="1">
      <c r="A44" s="21" t="s">
        <v>128</v>
      </c>
      <c r="B44" s="22"/>
      <c r="C44" s="56"/>
      <c r="D44" s="54"/>
      <c r="E44" s="20"/>
      <c r="F44" s="54"/>
      <c r="G44" s="54"/>
      <c r="H44" s="54"/>
      <c r="I44" s="54"/>
      <c r="J44" s="54"/>
      <c r="K44" s="54"/>
      <c r="L44" s="44"/>
      <c r="M44" s="54"/>
    </row>
    <row r="45" spans="1:13" ht="22.5" customHeight="1">
      <c r="A45" s="23"/>
      <c r="B45" s="23" t="s">
        <v>129</v>
      </c>
      <c r="C45" s="56"/>
      <c r="D45" s="54"/>
      <c r="E45" s="20"/>
      <c r="F45" s="54"/>
      <c r="G45" s="44">
        <v>1360819</v>
      </c>
      <c r="H45" s="54"/>
      <c r="I45" s="44">
        <v>1741260</v>
      </c>
      <c r="J45" s="54"/>
      <c r="K45" s="44">
        <v>581222</v>
      </c>
      <c r="L45" s="44"/>
      <c r="M45" s="44">
        <v>90292</v>
      </c>
    </row>
    <row r="46" spans="1:13" ht="22.5" customHeight="1">
      <c r="A46" s="23"/>
      <c r="B46" s="23" t="s">
        <v>130</v>
      </c>
      <c r="C46" s="56"/>
      <c r="D46" s="54"/>
      <c r="E46" s="20"/>
      <c r="F46" s="54"/>
      <c r="G46" s="44">
        <v>8</v>
      </c>
      <c r="H46" s="54"/>
      <c r="I46" s="44">
        <v>0</v>
      </c>
      <c r="J46" s="54"/>
      <c r="K46" s="42">
        <v>0</v>
      </c>
      <c r="L46" s="44"/>
      <c r="M46" s="42">
        <v>0</v>
      </c>
    </row>
    <row r="47" spans="1:13" ht="22.5" customHeight="1" thickBot="1">
      <c r="A47" s="21" t="s">
        <v>95</v>
      </c>
      <c r="B47" s="22"/>
      <c r="C47" s="56"/>
      <c r="D47" s="54"/>
      <c r="E47" s="20"/>
      <c r="F47" s="54"/>
      <c r="G47" s="55">
        <f>SUM(G45:G46)</f>
        <v>1360827</v>
      </c>
      <c r="H47" s="54"/>
      <c r="I47" s="55">
        <f>SUM(I45:I46)</f>
        <v>1741260</v>
      </c>
      <c r="J47" s="54"/>
      <c r="K47" s="55">
        <f>SUM(K45:K46)</f>
        <v>581222</v>
      </c>
      <c r="L47" s="44"/>
      <c r="M47" s="55">
        <f>SUM(M45:M46)</f>
        <v>90292</v>
      </c>
    </row>
    <row r="48" spans="1:13" ht="9.9499999999999993" customHeight="1" thickTop="1">
      <c r="A48" s="17"/>
      <c r="B48" s="17"/>
      <c r="C48" s="17"/>
      <c r="D48" s="19"/>
      <c r="E48" s="109"/>
      <c r="F48" s="19"/>
      <c r="G48" s="18"/>
      <c r="H48" s="66"/>
      <c r="I48" s="18"/>
      <c r="J48" s="19"/>
      <c r="K48" s="18"/>
      <c r="L48" s="66"/>
      <c r="M48" s="18"/>
    </row>
    <row r="49" spans="1:13" ht="22.5" customHeight="1">
      <c r="A49" s="17" t="s">
        <v>131</v>
      </c>
      <c r="B49" s="17"/>
      <c r="D49" s="54"/>
      <c r="F49" s="54"/>
      <c r="G49" s="54"/>
      <c r="H49" s="54"/>
      <c r="I49" s="54"/>
      <c r="J49" s="54"/>
      <c r="K49" s="54"/>
      <c r="L49" s="54"/>
      <c r="M49" s="54"/>
    </row>
    <row r="50" spans="1:13" ht="22.5" customHeight="1">
      <c r="B50" s="23" t="s">
        <v>129</v>
      </c>
      <c r="C50" s="56"/>
      <c r="D50" s="44"/>
      <c r="F50" s="44"/>
      <c r="G50" s="42">
        <v>1429198</v>
      </c>
      <c r="H50" s="44"/>
      <c r="I50" s="42">
        <v>911275</v>
      </c>
      <c r="J50" s="44"/>
      <c r="K50" s="42">
        <v>565753</v>
      </c>
      <c r="L50" s="44"/>
      <c r="M50" s="42">
        <v>90292</v>
      </c>
    </row>
    <row r="51" spans="1:13" ht="22.5" customHeight="1">
      <c r="B51" s="23" t="s">
        <v>130</v>
      </c>
      <c r="C51" s="56"/>
      <c r="D51" s="44"/>
      <c r="F51" s="44"/>
      <c r="G51" s="42">
        <v>8</v>
      </c>
      <c r="H51" s="44"/>
      <c r="I51" s="42">
        <v>0</v>
      </c>
      <c r="J51" s="44"/>
      <c r="K51" s="42">
        <v>0</v>
      </c>
      <c r="L51" s="44"/>
      <c r="M51" s="42">
        <v>0</v>
      </c>
    </row>
    <row r="52" spans="1:13" ht="22.5" customHeight="1" thickBot="1">
      <c r="A52" s="17" t="s">
        <v>149</v>
      </c>
      <c r="B52" s="17"/>
      <c r="D52" s="54"/>
      <c r="F52" s="54"/>
      <c r="G52" s="55">
        <f>SUM(G50:G51)</f>
        <v>1429206</v>
      </c>
      <c r="H52" s="54"/>
      <c r="I52" s="55">
        <f>SUM(I50:I51)</f>
        <v>911275</v>
      </c>
      <c r="J52" s="54"/>
      <c r="K52" s="55">
        <f>SUM(K50:K51)</f>
        <v>565753</v>
      </c>
      <c r="L52" s="44"/>
      <c r="M52" s="55">
        <f>SUM(M50:M51)</f>
        <v>90292</v>
      </c>
    </row>
    <row r="53" spans="1:13" ht="9.9499999999999993" customHeight="1" thickTop="1">
      <c r="A53" s="17"/>
      <c r="B53" s="17"/>
      <c r="C53" s="17"/>
      <c r="D53" s="19"/>
      <c r="E53" s="109"/>
      <c r="F53" s="19"/>
      <c r="G53" s="18"/>
      <c r="H53" s="66"/>
      <c r="I53" s="18"/>
      <c r="J53" s="19"/>
      <c r="K53" s="18"/>
      <c r="L53" s="66"/>
      <c r="M53" s="18"/>
    </row>
    <row r="54" spans="1:13" ht="24.95" customHeight="1" thickBot="1">
      <c r="A54" s="17" t="s">
        <v>109</v>
      </c>
      <c r="B54" s="17"/>
      <c r="C54" s="17"/>
      <c r="D54" s="40"/>
      <c r="F54" s="40"/>
      <c r="G54" s="24">
        <f>G45/1450000</f>
        <v>0.93849586206896551</v>
      </c>
      <c r="H54" s="40"/>
      <c r="I54" s="24">
        <f>I45/1450000</f>
        <v>1.2008689655172413</v>
      </c>
      <c r="J54" s="40"/>
      <c r="K54" s="24">
        <f>K45/1450000</f>
        <v>0.40084275862068963</v>
      </c>
      <c r="L54" s="40"/>
      <c r="M54" s="24">
        <f>M45/1450000</f>
        <v>6.2270344827586206E-2</v>
      </c>
    </row>
    <row r="55" spans="1:13" ht="9.9499999999999993" customHeight="1" thickTop="1">
      <c r="A55" s="17"/>
      <c r="B55" s="17"/>
      <c r="C55" s="17"/>
      <c r="D55" s="19"/>
      <c r="E55" s="109"/>
      <c r="F55" s="19"/>
      <c r="G55" s="18"/>
      <c r="H55" s="66"/>
      <c r="I55" s="18"/>
      <c r="J55" s="19"/>
      <c r="K55" s="18"/>
      <c r="L55" s="66"/>
      <c r="M55" s="18"/>
    </row>
  </sheetData>
  <mergeCells count="9">
    <mergeCell ref="G6:I6"/>
    <mergeCell ref="K6:M6"/>
    <mergeCell ref="G8:M8"/>
    <mergeCell ref="A1:M1"/>
    <mergeCell ref="A2:M2"/>
    <mergeCell ref="G4:I4"/>
    <mergeCell ref="K4:M4"/>
    <mergeCell ref="G5:I5"/>
    <mergeCell ref="K5:M5"/>
  </mergeCells>
  <pageMargins left="0.8" right="0.5" top="0.48" bottom="0.5" header="0.5" footer="0.5"/>
  <pageSetup paperSize="9" scale="64" firstPageNumber="6" orientation="portrait" useFirstPageNumber="1" r:id="rId1"/>
  <headerFooter>
    <oddFooter>&amp;L&amp;"Angsana New,Regular"&amp;15 หมายเหตุประกอบงบการเงินเป็นส่วนหนึ่งของงบการเงินระหว่างกาลนี้&amp;11
&amp;C&amp;"Angsana New,Regular"&amp;15&amp;P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E27"/>
  <sheetViews>
    <sheetView zoomScale="90" zoomScaleNormal="90" zoomScaleSheetLayoutView="100" workbookViewId="0"/>
  </sheetViews>
  <sheetFormatPr defaultColWidth="9.125" defaultRowHeight="22.5" customHeight="1"/>
  <cols>
    <col min="1" max="2" width="2.375" style="16" customWidth="1"/>
    <col min="3" max="3" width="40.375" style="16" customWidth="1"/>
    <col min="4" max="4" width="1.125" style="16" customWidth="1"/>
    <col min="5" max="5" width="8.125" style="16" customWidth="1"/>
    <col min="6" max="6" width="1.125" style="16" customWidth="1"/>
    <col min="7" max="7" width="12.625" style="16" customWidth="1"/>
    <col min="8" max="8" width="1.125" style="38" customWidth="1"/>
    <col min="9" max="9" width="12.625" style="16" customWidth="1"/>
    <col min="10" max="10" width="1.125" style="16" customWidth="1"/>
    <col min="11" max="11" width="12.625" style="16" customWidth="1"/>
    <col min="12" max="12" width="1.125" style="16" customWidth="1"/>
    <col min="13" max="13" width="12.625" style="16" customWidth="1"/>
    <col min="14" max="14" width="1.125" style="16" customWidth="1"/>
    <col min="15" max="15" width="12.625" style="16" customWidth="1"/>
    <col min="16" max="16" width="1.125" style="16" customWidth="1"/>
    <col min="17" max="17" width="12.625" style="16" customWidth="1"/>
    <col min="18" max="18" width="1.125" style="16" customWidth="1"/>
    <col min="19" max="19" width="12.625" style="16" customWidth="1"/>
    <col min="20" max="20" width="1.125" style="38" customWidth="1"/>
    <col min="21" max="21" width="12.625" style="38" customWidth="1"/>
    <col min="22" max="22" width="1.125" style="38" customWidth="1"/>
    <col min="23" max="23" width="17.625" style="38" customWidth="1"/>
    <col min="24" max="24" width="1.125" style="38" customWidth="1"/>
    <col min="25" max="25" width="12.625" style="16" customWidth="1"/>
    <col min="26" max="26" width="1.125" style="16" customWidth="1"/>
    <col min="27" max="27" width="12.625" style="17" customWidth="1"/>
    <col min="28" max="28" width="1.125" style="16" customWidth="1"/>
    <col min="29" max="29" width="12.625" style="16" customWidth="1"/>
    <col min="30" max="30" width="1.125" style="38" customWidth="1"/>
    <col min="31" max="31" width="12.625" style="17" customWidth="1"/>
    <col min="32" max="16384" width="9.125" style="16"/>
  </cols>
  <sheetData>
    <row r="1" spans="1:31" ht="22.5" customHeight="1">
      <c r="A1" s="59" t="s">
        <v>166</v>
      </c>
      <c r="B1" s="17"/>
      <c r="C1" s="17"/>
      <c r="D1" s="17"/>
      <c r="E1" s="17"/>
      <c r="F1" s="17"/>
      <c r="G1" s="36"/>
      <c r="H1" s="36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  <c r="X1" s="31"/>
      <c r="Y1" s="31"/>
      <c r="Z1" s="31"/>
      <c r="AA1" s="31"/>
      <c r="AB1" s="31"/>
      <c r="AC1" s="31"/>
      <c r="AD1" s="31"/>
      <c r="AE1" s="31"/>
    </row>
    <row r="2" spans="1:31" ht="22.5" customHeight="1">
      <c r="A2" s="59" t="s">
        <v>96</v>
      </c>
      <c r="B2" s="17"/>
      <c r="C2" s="17"/>
      <c r="D2" s="17"/>
      <c r="E2" s="17"/>
      <c r="F2" s="17"/>
      <c r="G2" s="39"/>
      <c r="H2" s="39"/>
      <c r="I2" s="31"/>
      <c r="J2" s="31"/>
      <c r="K2" s="31"/>
      <c r="L2" s="31"/>
      <c r="M2" s="31"/>
      <c r="N2" s="31"/>
      <c r="O2" s="31"/>
      <c r="P2" s="31"/>
      <c r="Q2" s="31"/>
      <c r="R2" s="31"/>
      <c r="S2" s="31"/>
      <c r="T2" s="31"/>
      <c r="U2" s="31"/>
      <c r="V2" s="31"/>
      <c r="W2" s="31"/>
      <c r="X2" s="31"/>
      <c r="Y2" s="31"/>
      <c r="Z2" s="31"/>
      <c r="AA2" s="31"/>
      <c r="AB2" s="31"/>
      <c r="AC2" s="31"/>
      <c r="AD2" s="31"/>
      <c r="AE2" s="31"/>
    </row>
    <row r="3" spans="1:31" ht="9.9499999999999993" customHeight="1">
      <c r="A3" s="17"/>
      <c r="B3" s="17"/>
      <c r="C3" s="17"/>
      <c r="D3" s="17"/>
      <c r="E3" s="17"/>
      <c r="F3" s="17"/>
      <c r="G3" s="33"/>
      <c r="H3" s="33"/>
      <c r="I3" s="33"/>
      <c r="J3" s="33"/>
      <c r="K3" s="33"/>
      <c r="L3" s="33"/>
      <c r="M3" s="33"/>
      <c r="N3" s="33"/>
      <c r="O3" s="33"/>
      <c r="P3" s="33"/>
      <c r="Q3" s="33"/>
      <c r="R3" s="33"/>
      <c r="S3" s="33"/>
      <c r="T3" s="33"/>
      <c r="U3" s="33"/>
      <c r="V3" s="33"/>
      <c r="W3" s="33"/>
      <c r="X3" s="33"/>
      <c r="Y3" s="33"/>
      <c r="Z3" s="33"/>
      <c r="AA3" s="31"/>
      <c r="AB3" s="33"/>
      <c r="AC3" s="33"/>
      <c r="AD3" s="33"/>
      <c r="AE3" s="31"/>
    </row>
    <row r="4" spans="1:31" ht="22.5" customHeight="1">
      <c r="D4" s="17"/>
      <c r="F4" s="17"/>
      <c r="G4" s="138" t="s">
        <v>1</v>
      </c>
      <c r="H4" s="138"/>
      <c r="I4" s="138"/>
      <c r="J4" s="138"/>
      <c r="K4" s="138"/>
      <c r="L4" s="138"/>
      <c r="M4" s="138"/>
      <c r="N4" s="138"/>
      <c r="O4" s="138"/>
      <c r="P4" s="138"/>
      <c r="Q4" s="138"/>
      <c r="R4" s="138"/>
      <c r="S4" s="138"/>
      <c r="T4" s="138"/>
      <c r="U4" s="138"/>
      <c r="V4" s="138"/>
      <c r="W4" s="138"/>
      <c r="X4" s="138"/>
      <c r="Y4" s="138"/>
      <c r="Z4" s="138"/>
      <c r="AA4" s="138"/>
      <c r="AB4" s="138"/>
      <c r="AC4" s="138"/>
      <c r="AD4" s="138"/>
      <c r="AE4" s="138"/>
    </row>
    <row r="5" spans="1:31" ht="22.5" customHeight="1">
      <c r="A5" s="38"/>
      <c r="B5" s="38"/>
      <c r="D5" s="17"/>
      <c r="F5" s="17"/>
      <c r="G5" s="27"/>
      <c r="H5" s="27"/>
      <c r="I5" s="28"/>
      <c r="J5" s="28"/>
      <c r="K5" s="139" t="s">
        <v>41</v>
      </c>
      <c r="L5" s="139"/>
      <c r="M5" s="139"/>
      <c r="N5" s="100"/>
      <c r="O5" s="139" t="s">
        <v>43</v>
      </c>
      <c r="P5" s="139"/>
      <c r="Q5" s="139"/>
      <c r="R5" s="139"/>
      <c r="S5" s="139"/>
      <c r="T5" s="139"/>
      <c r="U5" s="139"/>
      <c r="V5" s="139"/>
      <c r="W5" s="139"/>
      <c r="X5" s="139"/>
      <c r="Y5" s="139"/>
      <c r="Z5" s="28"/>
      <c r="AA5" s="27"/>
      <c r="AB5" s="28"/>
      <c r="AC5" s="28"/>
      <c r="AD5" s="27"/>
      <c r="AE5" s="27"/>
    </row>
    <row r="6" spans="1:31" ht="22.5" customHeight="1">
      <c r="A6" s="38"/>
      <c r="B6" s="38"/>
      <c r="D6" s="17"/>
      <c r="F6" s="17"/>
      <c r="G6" s="27"/>
      <c r="H6" s="27"/>
      <c r="I6" s="28"/>
      <c r="J6" s="28"/>
      <c r="K6" s="101"/>
      <c r="L6" s="101"/>
      <c r="M6" s="101"/>
      <c r="N6" s="100"/>
      <c r="O6" s="101"/>
      <c r="P6" s="101"/>
      <c r="Q6" s="101" t="s">
        <v>110</v>
      </c>
      <c r="R6" s="101"/>
      <c r="S6" s="101"/>
      <c r="T6" s="101"/>
      <c r="U6" s="101"/>
      <c r="V6" s="101"/>
      <c r="W6" s="101"/>
      <c r="X6" s="101"/>
      <c r="Y6" s="101"/>
      <c r="Z6" s="28"/>
      <c r="AA6" s="27"/>
      <c r="AB6" s="28"/>
      <c r="AC6" s="28"/>
      <c r="AD6" s="27"/>
      <c r="AE6" s="27"/>
    </row>
    <row r="7" spans="1:31" ht="22.5" customHeight="1">
      <c r="A7" s="38"/>
      <c r="B7" s="38"/>
      <c r="D7" s="17"/>
      <c r="F7" s="17"/>
      <c r="G7" s="27"/>
      <c r="H7" s="27"/>
      <c r="I7" s="28"/>
      <c r="J7" s="28"/>
      <c r="K7" s="101"/>
      <c r="L7" s="101"/>
      <c r="M7" s="101"/>
      <c r="N7" s="100"/>
      <c r="O7" s="101"/>
      <c r="P7" s="101"/>
      <c r="Q7" s="101" t="s">
        <v>182</v>
      </c>
      <c r="R7" s="101"/>
      <c r="S7" s="101"/>
      <c r="T7" s="101"/>
      <c r="U7" s="101"/>
      <c r="V7" s="101"/>
      <c r="W7" s="101"/>
      <c r="X7" s="101"/>
      <c r="Y7" s="101"/>
      <c r="Z7" s="28"/>
      <c r="AA7" s="27"/>
      <c r="AB7" s="28"/>
      <c r="AC7" s="28"/>
      <c r="AD7" s="27"/>
      <c r="AE7" s="27"/>
    </row>
    <row r="8" spans="1:31" ht="22.5" customHeight="1">
      <c r="A8" s="38"/>
      <c r="B8" s="38"/>
      <c r="D8" s="17"/>
      <c r="F8" s="17"/>
      <c r="G8" s="27"/>
      <c r="H8" s="27"/>
      <c r="I8" s="28"/>
      <c r="J8" s="28"/>
      <c r="K8" s="101"/>
      <c r="L8" s="101"/>
      <c r="M8" s="101"/>
      <c r="N8" s="100"/>
      <c r="O8" s="101" t="s">
        <v>176</v>
      </c>
      <c r="P8" s="101"/>
      <c r="Q8" s="101" t="s">
        <v>183</v>
      </c>
      <c r="R8" s="101"/>
      <c r="S8" s="101"/>
      <c r="T8" s="101"/>
      <c r="U8" s="101" t="s">
        <v>144</v>
      </c>
      <c r="V8" s="101"/>
      <c r="W8" s="101"/>
      <c r="X8" s="101"/>
      <c r="Y8" s="101"/>
      <c r="Z8" s="28"/>
      <c r="AA8" s="27"/>
      <c r="AB8" s="28"/>
      <c r="AC8" s="28"/>
      <c r="AD8" s="27"/>
      <c r="AE8" s="27"/>
    </row>
    <row r="9" spans="1:31" ht="22.5" customHeight="1">
      <c r="A9" s="17"/>
      <c r="B9" s="17"/>
      <c r="C9" s="17"/>
      <c r="D9" s="17"/>
      <c r="E9" s="17"/>
      <c r="F9" s="17"/>
      <c r="G9" s="27"/>
      <c r="H9" s="27"/>
      <c r="I9" s="28"/>
      <c r="J9" s="28"/>
      <c r="K9" s="102"/>
      <c r="L9" s="102"/>
      <c r="M9" s="102"/>
      <c r="N9" s="101"/>
      <c r="O9" s="101" t="s">
        <v>177</v>
      </c>
      <c r="P9" s="101"/>
      <c r="Q9" s="101" t="s">
        <v>184</v>
      </c>
      <c r="R9" s="28"/>
      <c r="S9" s="25" t="s">
        <v>110</v>
      </c>
      <c r="T9" s="101"/>
      <c r="U9" s="101" t="s">
        <v>221</v>
      </c>
      <c r="V9" s="101"/>
      <c r="W9" s="101"/>
      <c r="X9" s="101"/>
      <c r="Y9" s="101"/>
      <c r="Z9" s="28"/>
      <c r="AA9" s="27"/>
      <c r="AB9" s="28"/>
      <c r="AC9" s="28"/>
      <c r="AD9" s="27"/>
      <c r="AE9" s="27"/>
    </row>
    <row r="10" spans="1:31" ht="22.5" customHeight="1">
      <c r="A10" s="17"/>
      <c r="B10" s="17"/>
      <c r="C10" s="17"/>
      <c r="D10" s="17"/>
      <c r="E10" s="17"/>
      <c r="F10" s="17"/>
      <c r="G10" s="27"/>
      <c r="H10" s="27"/>
      <c r="I10" s="28"/>
      <c r="J10" s="28"/>
      <c r="K10" s="102"/>
      <c r="L10" s="102"/>
      <c r="M10" s="102"/>
      <c r="N10" s="101"/>
      <c r="O10" s="101" t="s">
        <v>178</v>
      </c>
      <c r="P10" s="101"/>
      <c r="Q10" s="101" t="s">
        <v>185</v>
      </c>
      <c r="R10" s="28"/>
      <c r="S10" s="28" t="s">
        <v>179</v>
      </c>
      <c r="T10" s="101"/>
      <c r="U10" s="101" t="s">
        <v>66</v>
      </c>
      <c r="V10" s="101"/>
      <c r="W10" s="101" t="s">
        <v>110</v>
      </c>
      <c r="X10" s="101"/>
      <c r="Y10" s="101"/>
      <c r="Z10" s="28"/>
      <c r="AA10" s="27"/>
      <c r="AB10" s="28"/>
      <c r="AC10" s="28"/>
      <c r="AD10" s="27"/>
      <c r="AE10" s="27"/>
    </row>
    <row r="11" spans="1:31" ht="22.5" customHeight="1">
      <c r="A11" s="17"/>
      <c r="B11" s="17"/>
      <c r="C11" s="17"/>
      <c r="D11" s="17"/>
      <c r="E11" s="17"/>
      <c r="F11" s="17"/>
      <c r="G11" s="28" t="s">
        <v>39</v>
      </c>
      <c r="H11" s="27"/>
      <c r="I11" s="28"/>
      <c r="J11" s="28"/>
      <c r="K11" s="28"/>
      <c r="L11" s="28"/>
      <c r="M11" s="28"/>
      <c r="N11" s="47"/>
      <c r="O11" s="47" t="s">
        <v>179</v>
      </c>
      <c r="P11" s="47"/>
      <c r="Q11" s="47" t="s">
        <v>186</v>
      </c>
      <c r="R11" s="28"/>
      <c r="S11" s="47" t="s">
        <v>141</v>
      </c>
      <c r="T11" s="28"/>
      <c r="U11" s="28" t="s">
        <v>222</v>
      </c>
      <c r="V11" s="28"/>
      <c r="W11" s="102" t="s">
        <v>111</v>
      </c>
      <c r="X11" s="47"/>
      <c r="Y11" s="28" t="s">
        <v>57</v>
      </c>
      <c r="Z11" s="28"/>
      <c r="AA11" s="28" t="s">
        <v>58</v>
      </c>
      <c r="AB11" s="28"/>
      <c r="AC11" s="28" t="s">
        <v>59</v>
      </c>
      <c r="AD11" s="28"/>
      <c r="AE11" s="25"/>
    </row>
    <row r="12" spans="1:31" s="25" customFormat="1" ht="22.5" customHeight="1">
      <c r="A12" s="17"/>
      <c r="B12" s="16"/>
      <c r="C12" s="16"/>
      <c r="D12" s="30"/>
      <c r="E12" s="16"/>
      <c r="F12" s="30"/>
      <c r="G12" s="28" t="s">
        <v>83</v>
      </c>
      <c r="H12" s="28"/>
      <c r="I12" s="25" t="s">
        <v>84</v>
      </c>
      <c r="K12" s="25" t="s">
        <v>61</v>
      </c>
      <c r="L12" s="28"/>
      <c r="N12" s="28"/>
      <c r="O12" s="28" t="s">
        <v>180</v>
      </c>
      <c r="P12" s="28"/>
      <c r="Q12" s="28" t="s">
        <v>187</v>
      </c>
      <c r="S12" s="47" t="s">
        <v>137</v>
      </c>
      <c r="T12" s="28"/>
      <c r="U12" s="28" t="s">
        <v>188</v>
      </c>
      <c r="V12" s="28"/>
      <c r="W12" s="102" t="s">
        <v>112</v>
      </c>
      <c r="X12" s="48"/>
      <c r="Y12" s="28" t="s">
        <v>62</v>
      </c>
      <c r="AA12" s="25" t="s">
        <v>67</v>
      </c>
      <c r="AC12" s="28" t="s">
        <v>147</v>
      </c>
      <c r="AD12" s="28"/>
      <c r="AE12" s="28" t="s">
        <v>58</v>
      </c>
    </row>
    <row r="13" spans="1:31" s="25" customFormat="1" ht="22.5" customHeight="1">
      <c r="A13" s="16"/>
      <c r="B13" s="16"/>
      <c r="C13" s="16"/>
      <c r="D13" s="10"/>
      <c r="E13" s="10"/>
      <c r="F13" s="10"/>
      <c r="G13" s="101" t="s">
        <v>85</v>
      </c>
      <c r="H13" s="28"/>
      <c r="I13" s="101" t="s">
        <v>86</v>
      </c>
      <c r="J13" s="28"/>
      <c r="K13" s="101" t="s">
        <v>65</v>
      </c>
      <c r="L13" s="28"/>
      <c r="M13" s="101" t="s">
        <v>42</v>
      </c>
      <c r="N13" s="101"/>
      <c r="O13" s="101" t="s">
        <v>181</v>
      </c>
      <c r="P13" s="101"/>
      <c r="Q13" s="101" t="s">
        <v>66</v>
      </c>
      <c r="R13" s="28"/>
      <c r="S13" s="47" t="s">
        <v>142</v>
      </c>
      <c r="T13" s="28"/>
      <c r="U13" s="101" t="s">
        <v>223</v>
      </c>
      <c r="V13" s="28"/>
      <c r="W13" s="101" t="s">
        <v>113</v>
      </c>
      <c r="X13" s="47"/>
      <c r="Y13" s="101" t="s">
        <v>38</v>
      </c>
      <c r="Z13" s="28"/>
      <c r="AA13" s="101" t="s">
        <v>114</v>
      </c>
      <c r="AB13" s="28"/>
      <c r="AC13" s="101" t="s">
        <v>146</v>
      </c>
      <c r="AD13" s="28"/>
      <c r="AE13" s="28" t="s">
        <v>67</v>
      </c>
    </row>
    <row r="14" spans="1:31" ht="22.5" customHeight="1">
      <c r="G14" s="140" t="s">
        <v>93</v>
      </c>
      <c r="H14" s="140"/>
      <c r="I14" s="140"/>
      <c r="J14" s="140"/>
      <c r="K14" s="140"/>
      <c r="L14" s="140"/>
      <c r="M14" s="140"/>
      <c r="N14" s="140"/>
      <c r="O14" s="140"/>
      <c r="P14" s="140"/>
      <c r="Q14" s="140"/>
      <c r="R14" s="140"/>
      <c r="S14" s="140"/>
      <c r="T14" s="140"/>
      <c r="U14" s="140"/>
      <c r="V14" s="140"/>
      <c r="W14" s="140"/>
      <c r="X14" s="140"/>
      <c r="Y14" s="140"/>
      <c r="Z14" s="140"/>
      <c r="AA14" s="140"/>
      <c r="AB14" s="140"/>
      <c r="AC14" s="140"/>
      <c r="AD14" s="140"/>
      <c r="AE14" s="140"/>
    </row>
    <row r="15" spans="1:31" s="17" customFormat="1" ht="22.5" customHeight="1">
      <c r="A15" s="26" t="s">
        <v>189</v>
      </c>
      <c r="B15" s="29"/>
      <c r="C15" s="29"/>
      <c r="E15" s="29"/>
    </row>
    <row r="16" spans="1:31" s="17" customFormat="1" ht="22.5" customHeight="1">
      <c r="A16" s="17" t="s">
        <v>196</v>
      </c>
      <c r="G16" s="31">
        <v>14500000</v>
      </c>
      <c r="H16" s="31"/>
      <c r="I16" s="31">
        <v>1531778</v>
      </c>
      <c r="J16" s="31"/>
      <c r="K16" s="31">
        <v>1450000</v>
      </c>
      <c r="L16" s="31"/>
      <c r="M16" s="31">
        <v>48502769</v>
      </c>
      <c r="N16" s="31"/>
      <c r="O16" s="31">
        <v>-4598890</v>
      </c>
      <c r="P16" s="31"/>
      <c r="Q16" s="31">
        <v>-845040</v>
      </c>
      <c r="R16" s="31"/>
      <c r="S16" s="43">
        <v>-319842</v>
      </c>
      <c r="T16" s="31"/>
      <c r="U16" s="31">
        <v>-268779</v>
      </c>
      <c r="V16" s="31"/>
      <c r="W16" s="31">
        <v>-15979</v>
      </c>
      <c r="X16" s="31"/>
      <c r="Y16" s="31">
        <f>SUM(O16:W16)</f>
        <v>-6048530</v>
      </c>
      <c r="Z16" s="31"/>
      <c r="AA16" s="31">
        <f>SUM(G16:M16,Y16)</f>
        <v>59936017</v>
      </c>
      <c r="AB16" s="31"/>
      <c r="AC16" s="31">
        <v>0</v>
      </c>
      <c r="AD16" s="31"/>
      <c r="AE16" s="31">
        <f>AA16+AC16</f>
        <v>59936017</v>
      </c>
    </row>
    <row r="17" spans="1:31" s="17" customFormat="1" ht="22.5" customHeight="1">
      <c r="A17" s="16" t="s">
        <v>156</v>
      </c>
      <c r="G17" s="31"/>
      <c r="H17" s="31"/>
      <c r="I17" s="31"/>
      <c r="J17" s="31"/>
      <c r="K17" s="31"/>
      <c r="L17" s="31"/>
      <c r="M17" s="31"/>
      <c r="N17" s="31"/>
      <c r="O17" s="31"/>
      <c r="P17" s="31"/>
      <c r="Q17" s="31"/>
      <c r="R17" s="31"/>
      <c r="S17" s="43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17" customFormat="1" ht="22.5" customHeight="1">
      <c r="A18" s="16"/>
      <c r="B18" s="16" t="s">
        <v>157</v>
      </c>
      <c r="C18" s="16"/>
      <c r="E18" s="16"/>
      <c r="G18" s="42">
        <v>0</v>
      </c>
      <c r="H18" s="33"/>
      <c r="I18" s="42">
        <v>0</v>
      </c>
      <c r="J18" s="33"/>
      <c r="K18" s="42">
        <v>0</v>
      </c>
      <c r="L18" s="33"/>
      <c r="M18" s="33">
        <v>-183790</v>
      </c>
      <c r="N18" s="33"/>
      <c r="O18" s="33">
        <v>0</v>
      </c>
      <c r="P18" s="33"/>
      <c r="Q18" s="33">
        <v>0</v>
      </c>
      <c r="R18" s="33"/>
      <c r="S18" s="42">
        <v>0</v>
      </c>
      <c r="T18" s="33"/>
      <c r="U18" s="33">
        <v>0</v>
      </c>
      <c r="V18" s="33"/>
      <c r="W18" s="33">
        <v>0</v>
      </c>
      <c r="X18" s="33"/>
      <c r="Y18" s="33">
        <f>SUM(O18:W18)</f>
        <v>0</v>
      </c>
      <c r="Z18" s="33"/>
      <c r="AA18" s="33">
        <f>SUM(G18:M18,Y18)</f>
        <v>-183790</v>
      </c>
      <c r="AB18" s="33"/>
      <c r="AC18" s="33">
        <v>0</v>
      </c>
      <c r="AD18" s="33"/>
      <c r="AE18" s="33">
        <f>AA18+AC18</f>
        <v>-183790</v>
      </c>
    </row>
    <row r="19" spans="1:31" s="17" customFormat="1" ht="22.5" customHeight="1">
      <c r="A19" s="17" t="s">
        <v>155</v>
      </c>
      <c r="G19" s="53">
        <f>SUM(G16:G18)</f>
        <v>14500000</v>
      </c>
      <c r="H19" s="54"/>
      <c r="I19" s="53">
        <f>SUM(I16:I18)</f>
        <v>1531778</v>
      </c>
      <c r="J19" s="43"/>
      <c r="K19" s="53">
        <f>SUM(K16:K18)</f>
        <v>1450000</v>
      </c>
      <c r="L19" s="43"/>
      <c r="M19" s="53">
        <f>SUM(M16:M18)</f>
        <v>48318979</v>
      </c>
      <c r="N19" s="43"/>
      <c r="O19" s="53">
        <f>SUM(O16:O18)</f>
        <v>-4598890</v>
      </c>
      <c r="P19" s="43"/>
      <c r="Q19" s="53">
        <f>SUM(Q16:Q18)</f>
        <v>-845040</v>
      </c>
      <c r="R19" s="43"/>
      <c r="S19" s="53">
        <f>SUM(S16:S18)</f>
        <v>-319842</v>
      </c>
      <c r="T19" s="54"/>
      <c r="U19" s="53">
        <f>SUM(U16:U18)</f>
        <v>-268779</v>
      </c>
      <c r="V19" s="54"/>
      <c r="W19" s="53">
        <f>SUM(W16:W18)</f>
        <v>-15979</v>
      </c>
      <c r="X19" s="54"/>
      <c r="Y19" s="53">
        <f>SUM(Y16:Y18)</f>
        <v>-6048530</v>
      </c>
      <c r="Z19" s="43"/>
      <c r="AA19" s="53">
        <f>SUM(AA16:AA18)</f>
        <v>59752227</v>
      </c>
      <c r="AB19" s="43"/>
      <c r="AC19" s="53">
        <f>SUM(AC16:AC18)</f>
        <v>0</v>
      </c>
      <c r="AD19" s="54"/>
      <c r="AE19" s="53">
        <f>SUM(AE16:AE18)</f>
        <v>59752227</v>
      </c>
    </row>
    <row r="20" spans="1:31" ht="9.9499999999999993" customHeight="1">
      <c r="A20" s="17"/>
      <c r="B20" s="17"/>
      <c r="C20" s="17"/>
      <c r="D20" s="17"/>
      <c r="E20" s="17"/>
      <c r="F20" s="17"/>
      <c r="G20" s="33"/>
      <c r="H20" s="33"/>
      <c r="I20" s="33"/>
      <c r="J20" s="33"/>
      <c r="K20" s="33"/>
      <c r="L20" s="33"/>
      <c r="M20" s="33"/>
      <c r="N20" s="33"/>
      <c r="O20" s="33"/>
      <c r="P20" s="33"/>
      <c r="Q20" s="33"/>
      <c r="R20" s="33"/>
      <c r="S20" s="33"/>
      <c r="T20" s="33"/>
      <c r="U20" s="33"/>
      <c r="V20" s="33"/>
      <c r="W20" s="33"/>
      <c r="X20" s="33"/>
      <c r="Y20" s="33"/>
      <c r="Z20" s="33"/>
      <c r="AA20" s="31"/>
      <c r="AB20" s="33"/>
      <c r="AC20" s="33"/>
      <c r="AD20" s="33"/>
      <c r="AE20" s="31"/>
    </row>
    <row r="21" spans="1:31" ht="22.5" customHeight="1">
      <c r="A21" s="17" t="s">
        <v>100</v>
      </c>
      <c r="C21" s="17"/>
      <c r="E21" s="17"/>
      <c r="G21" s="42"/>
      <c r="H21" s="44"/>
      <c r="I21" s="42"/>
      <c r="J21" s="42"/>
      <c r="K21" s="42"/>
      <c r="L21" s="42"/>
      <c r="M21" s="42"/>
      <c r="N21" s="42"/>
      <c r="O21" s="42"/>
      <c r="P21" s="42"/>
      <c r="Q21" s="42"/>
      <c r="R21" s="42"/>
      <c r="S21" s="42"/>
      <c r="T21" s="44"/>
      <c r="U21" s="44"/>
      <c r="V21" s="44"/>
      <c r="W21" s="44"/>
      <c r="X21" s="44"/>
      <c r="Y21" s="42"/>
      <c r="Z21" s="42"/>
      <c r="AA21" s="43"/>
      <c r="AB21" s="42"/>
      <c r="AC21" s="42"/>
      <c r="AD21" s="44"/>
      <c r="AE21" s="43"/>
    </row>
    <row r="22" spans="1:31" ht="22.5" customHeight="1">
      <c r="A22" s="16" t="s">
        <v>68</v>
      </c>
      <c r="B22" s="16" t="s">
        <v>69</v>
      </c>
      <c r="G22" s="42">
        <v>0</v>
      </c>
      <c r="H22" s="44"/>
      <c r="I22" s="42">
        <v>0</v>
      </c>
      <c r="J22" s="42"/>
      <c r="K22" s="42">
        <v>0</v>
      </c>
      <c r="L22" s="42"/>
      <c r="M22" s="42">
        <v>1741260</v>
      </c>
      <c r="N22" s="42"/>
      <c r="O22" s="42">
        <v>0</v>
      </c>
      <c r="P22" s="42"/>
      <c r="Q22" s="42">
        <v>0</v>
      </c>
      <c r="R22" s="42"/>
      <c r="S22" s="42">
        <v>0</v>
      </c>
      <c r="T22" s="44"/>
      <c r="U22" s="44">
        <v>0</v>
      </c>
      <c r="V22" s="44"/>
      <c r="W22" s="44">
        <v>0</v>
      </c>
      <c r="X22" s="44"/>
      <c r="Y22" s="42">
        <f>SUM(O22:W22)</f>
        <v>0</v>
      </c>
      <c r="Z22" s="42"/>
      <c r="AA22" s="33">
        <f>SUM(G22:M22,Y22)</f>
        <v>1741260</v>
      </c>
      <c r="AB22" s="42"/>
      <c r="AC22" s="44">
        <v>0</v>
      </c>
      <c r="AD22" s="44"/>
      <c r="AE22" s="33">
        <f>AA22+AC22</f>
        <v>1741260</v>
      </c>
    </row>
    <row r="23" spans="1:31" ht="22.5" customHeight="1">
      <c r="A23" s="16" t="s">
        <v>68</v>
      </c>
      <c r="B23" s="16" t="s">
        <v>92</v>
      </c>
      <c r="G23" s="51">
        <v>0</v>
      </c>
      <c r="H23" s="44"/>
      <c r="I23" s="51">
        <v>0</v>
      </c>
      <c r="J23" s="42"/>
      <c r="K23" s="51">
        <v>0</v>
      </c>
      <c r="L23" s="42"/>
      <c r="M23" s="51">
        <v>0</v>
      </c>
      <c r="N23" s="44"/>
      <c r="O23" s="51">
        <v>-298471</v>
      </c>
      <c r="P23" s="44"/>
      <c r="Q23" s="51">
        <v>-40739</v>
      </c>
      <c r="R23" s="42"/>
      <c r="S23" s="51">
        <v>-276097</v>
      </c>
      <c r="T23" s="44"/>
      <c r="U23" s="51">
        <v>-214678</v>
      </c>
      <c r="V23" s="44"/>
      <c r="W23" s="51">
        <v>0</v>
      </c>
      <c r="X23" s="44"/>
      <c r="Y23" s="42">
        <f>SUM(O23:W23)</f>
        <v>-829985</v>
      </c>
      <c r="Z23" s="42"/>
      <c r="AA23" s="51">
        <f>G23+I23+K23+M23+Y23</f>
        <v>-829985</v>
      </c>
      <c r="AB23" s="42"/>
      <c r="AC23" s="51">
        <v>0</v>
      </c>
      <c r="AD23" s="44"/>
      <c r="AE23" s="33">
        <f>AA23+AC23</f>
        <v>-829985</v>
      </c>
    </row>
    <row r="24" spans="1:31" ht="22.5" customHeight="1">
      <c r="A24" s="17" t="s">
        <v>99</v>
      </c>
      <c r="C24" s="17"/>
      <c r="E24" s="17"/>
      <c r="G24" s="53">
        <f>SUM(G22:G23)</f>
        <v>0</v>
      </c>
      <c r="H24" s="44"/>
      <c r="I24" s="53">
        <f>SUM(I22:I23)</f>
        <v>0</v>
      </c>
      <c r="J24" s="42"/>
      <c r="K24" s="53">
        <f>SUM(K22:K23)</f>
        <v>0</v>
      </c>
      <c r="L24" s="42"/>
      <c r="M24" s="53">
        <f>SUM(M22:M23)</f>
        <v>1741260</v>
      </c>
      <c r="N24" s="54"/>
      <c r="O24" s="53">
        <f>SUM(O22:O23)</f>
        <v>-298471</v>
      </c>
      <c r="P24" s="54"/>
      <c r="Q24" s="53">
        <f>SUM(Q22:Q23)</f>
        <v>-40739</v>
      </c>
      <c r="R24" s="42"/>
      <c r="S24" s="61">
        <f>SUM(S22:S23)</f>
        <v>-276097</v>
      </c>
      <c r="T24" s="44"/>
      <c r="U24" s="53">
        <f>SUM(U22:U23)</f>
        <v>-214678</v>
      </c>
      <c r="V24" s="54"/>
      <c r="W24" s="53">
        <f>SUM(W22:W23)</f>
        <v>0</v>
      </c>
      <c r="X24" s="44"/>
      <c r="Y24" s="53">
        <f>SUM(Y22:Y23)</f>
        <v>-829985</v>
      </c>
      <c r="Z24" s="42"/>
      <c r="AA24" s="53">
        <f>SUM(AA22:AA23)</f>
        <v>911275</v>
      </c>
      <c r="AB24" s="42"/>
      <c r="AC24" s="53">
        <f>SUM(AC22:AC23)</f>
        <v>0</v>
      </c>
      <c r="AD24" s="44"/>
      <c r="AE24" s="53">
        <f>SUM(AE22:AE23)</f>
        <v>911275</v>
      </c>
    </row>
    <row r="25" spans="1:31" ht="9.9499999999999993" customHeight="1">
      <c r="A25" s="17"/>
      <c r="B25" s="17"/>
      <c r="C25" s="17"/>
      <c r="D25" s="17"/>
      <c r="E25" s="17"/>
      <c r="F25" s="17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1"/>
      <c r="AB25" s="33"/>
      <c r="AC25" s="33"/>
      <c r="AD25" s="33"/>
      <c r="AE25" s="31"/>
    </row>
    <row r="26" spans="1:31" s="17" customFormat="1" ht="22.5" customHeight="1" thickBot="1">
      <c r="A26" s="17" t="s">
        <v>162</v>
      </c>
      <c r="C26" s="16"/>
      <c r="E26" s="16"/>
      <c r="G26" s="58">
        <f>SUM(G19,G24)</f>
        <v>14500000</v>
      </c>
      <c r="H26" s="54"/>
      <c r="I26" s="58">
        <f>SUM(I19,I24)</f>
        <v>1531778</v>
      </c>
      <c r="J26" s="43"/>
      <c r="K26" s="58">
        <f>SUM(K19,K24)</f>
        <v>1450000</v>
      </c>
      <c r="L26" s="43"/>
      <c r="M26" s="58">
        <f>SUM(M19,M24)</f>
        <v>50060239</v>
      </c>
      <c r="N26" s="54"/>
      <c r="O26" s="58">
        <f>SUM(O19,O24)</f>
        <v>-4897361</v>
      </c>
      <c r="P26" s="54"/>
      <c r="Q26" s="58">
        <f>SUM(Q19,Q24)</f>
        <v>-885779</v>
      </c>
      <c r="R26" s="43"/>
      <c r="S26" s="58">
        <f>SUM(S19,S24)</f>
        <v>-595939</v>
      </c>
      <c r="T26" s="54"/>
      <c r="U26" s="58">
        <f>SUM(U19,U24)</f>
        <v>-483457</v>
      </c>
      <c r="V26" s="54"/>
      <c r="W26" s="58">
        <f>SUM(W19,W24)</f>
        <v>-15979</v>
      </c>
      <c r="X26" s="54"/>
      <c r="Y26" s="58">
        <f>SUM(Y19,Y24)</f>
        <v>-6878515</v>
      </c>
      <c r="Z26" s="43"/>
      <c r="AA26" s="58">
        <f>SUM(AA19,AA24)</f>
        <v>60663502</v>
      </c>
      <c r="AB26" s="43"/>
      <c r="AC26" s="58">
        <f>SUM(AC19,AC24)</f>
        <v>0</v>
      </c>
      <c r="AD26" s="54"/>
      <c r="AE26" s="58">
        <f>SUM(AE19,AE24)</f>
        <v>60663502</v>
      </c>
    </row>
    <row r="27" spans="1:31" ht="9.9499999999999993" customHeight="1" thickTop="1">
      <c r="A27" s="17"/>
      <c r="B27" s="17"/>
      <c r="C27" s="17"/>
      <c r="D27" s="17"/>
      <c r="E27" s="17"/>
      <c r="F27" s="17"/>
      <c r="G27" s="33"/>
      <c r="H27" s="33"/>
      <c r="I27" s="33"/>
      <c r="J27" s="33"/>
      <c r="K27" s="33"/>
      <c r="L27" s="33"/>
      <c r="M27" s="33"/>
      <c r="N27" s="33"/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/>
      <c r="Z27" s="33"/>
      <c r="AA27" s="31"/>
      <c r="AB27" s="33"/>
      <c r="AC27" s="33"/>
      <c r="AD27" s="33"/>
      <c r="AE27" s="31"/>
    </row>
  </sheetData>
  <mergeCells count="4">
    <mergeCell ref="G4:AE4"/>
    <mergeCell ref="K5:M5"/>
    <mergeCell ref="O5:Y5"/>
    <mergeCell ref="G14:AE14"/>
  </mergeCells>
  <pageMargins left="0.5" right="0.5" top="0.8" bottom="0.5" header="0.8" footer="0.5"/>
  <pageSetup paperSize="9" scale="53" firstPageNumber="7" orientation="landscape" useFirstPageNumber="1" r:id="rId1"/>
  <headerFooter>
    <oddFooter>&amp;L&amp;"Angsana New,Regular"&amp;15 หมายเหตุประกอบงบการเงินเป็นส่วนหนึ่งของงบการเงินระหว่างกาลนี้
&amp;C&amp;"Angsana New,Regular"&amp;15&amp;P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E33"/>
  <sheetViews>
    <sheetView zoomScale="90" zoomScaleNormal="90" zoomScaleSheetLayoutView="100" workbookViewId="0"/>
  </sheetViews>
  <sheetFormatPr defaultColWidth="9.125" defaultRowHeight="22.5" customHeight="1"/>
  <cols>
    <col min="1" max="2" width="2.375" style="16" customWidth="1"/>
    <col min="3" max="3" width="40.375" style="16" customWidth="1"/>
    <col min="4" max="4" width="1.125" style="16" customWidth="1"/>
    <col min="5" max="5" width="8.125" style="16" customWidth="1"/>
    <col min="6" max="6" width="1.125" style="16" customWidth="1"/>
    <col min="7" max="7" width="12.625" style="16" customWidth="1"/>
    <col min="8" max="8" width="1.125" style="38" customWidth="1"/>
    <col min="9" max="9" width="12.625" style="16" customWidth="1"/>
    <col min="10" max="10" width="1.125" style="16" customWidth="1"/>
    <col min="11" max="11" width="12.625" style="16" customWidth="1"/>
    <col min="12" max="12" width="1.125" style="16" customWidth="1"/>
    <col min="13" max="13" width="12.625" style="16" customWidth="1"/>
    <col min="14" max="14" width="1.125" style="16" customWidth="1"/>
    <col min="15" max="15" width="12.625" style="16" customWidth="1"/>
    <col min="16" max="16" width="1.125" style="16" customWidth="1"/>
    <col min="17" max="17" width="12.625" style="16" customWidth="1"/>
    <col min="18" max="18" width="1.125" style="16" customWidth="1"/>
    <col min="19" max="19" width="12.625" style="16" customWidth="1"/>
    <col min="20" max="20" width="1.125" style="38" customWidth="1"/>
    <col min="21" max="21" width="12.625" style="38" customWidth="1"/>
    <col min="22" max="22" width="1.125" style="38" customWidth="1"/>
    <col min="23" max="23" width="17.625" style="38" customWidth="1"/>
    <col min="24" max="24" width="1.125" style="38" customWidth="1"/>
    <col min="25" max="25" width="12.625" style="16" customWidth="1"/>
    <col min="26" max="26" width="1.125" style="16" customWidth="1"/>
    <col min="27" max="27" width="12.625" style="16" customWidth="1"/>
    <col min="28" max="28" width="1.125" style="16" customWidth="1"/>
    <col min="29" max="29" width="12.625" style="16" customWidth="1"/>
    <col min="30" max="30" width="1.125" style="16" customWidth="1"/>
    <col min="31" max="31" width="12.625" style="17" customWidth="1"/>
    <col min="32" max="16384" width="9.125" style="16"/>
  </cols>
  <sheetData>
    <row r="1" spans="1:31" ht="22.5" customHeight="1">
      <c r="A1" s="59" t="s">
        <v>166</v>
      </c>
      <c r="B1" s="17"/>
      <c r="C1" s="17"/>
      <c r="D1" s="17"/>
      <c r="E1" s="17"/>
      <c r="F1" s="17"/>
      <c r="G1" s="36"/>
      <c r="H1" s="36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  <c r="X1" s="31"/>
      <c r="Y1" s="31"/>
      <c r="Z1" s="31"/>
      <c r="AA1" s="31"/>
      <c r="AB1" s="31"/>
      <c r="AC1" s="31"/>
      <c r="AD1" s="31"/>
      <c r="AE1" s="31"/>
    </row>
    <row r="2" spans="1:31" ht="22.5" customHeight="1">
      <c r="A2" s="59" t="s">
        <v>96</v>
      </c>
      <c r="B2" s="17"/>
      <c r="C2" s="17"/>
      <c r="D2" s="17"/>
      <c r="E2" s="17"/>
      <c r="F2" s="17"/>
      <c r="G2" s="39"/>
      <c r="H2" s="39"/>
      <c r="I2" s="31"/>
      <c r="J2" s="31"/>
      <c r="K2" s="31"/>
      <c r="L2" s="31"/>
      <c r="M2" s="31"/>
      <c r="N2" s="31"/>
      <c r="O2" s="31"/>
      <c r="P2" s="31"/>
      <c r="Q2" s="31"/>
      <c r="R2" s="31"/>
      <c r="S2" s="31"/>
      <c r="T2" s="31"/>
      <c r="U2" s="31"/>
      <c r="V2" s="31"/>
      <c r="W2" s="31"/>
      <c r="X2" s="31"/>
      <c r="Y2" s="31"/>
      <c r="Z2" s="31"/>
      <c r="AA2" s="31"/>
      <c r="AB2" s="31"/>
      <c r="AC2" s="31"/>
      <c r="AD2" s="31"/>
      <c r="AE2" s="31"/>
    </row>
    <row r="3" spans="1:31" ht="9.9499999999999993" customHeight="1">
      <c r="A3" s="17"/>
      <c r="B3" s="17"/>
      <c r="C3" s="17"/>
      <c r="D3" s="17"/>
      <c r="E3" s="17"/>
      <c r="F3" s="17"/>
      <c r="G3" s="33"/>
      <c r="H3" s="33"/>
      <c r="I3" s="33"/>
      <c r="J3" s="33"/>
      <c r="K3" s="33"/>
      <c r="L3" s="33"/>
      <c r="M3" s="33"/>
      <c r="N3" s="33"/>
      <c r="O3" s="33"/>
      <c r="P3" s="33"/>
      <c r="Q3" s="33"/>
      <c r="R3" s="33"/>
      <c r="S3" s="33"/>
      <c r="T3" s="33"/>
      <c r="U3" s="33"/>
      <c r="V3" s="33"/>
      <c r="W3" s="33"/>
      <c r="X3" s="33"/>
      <c r="Y3" s="33"/>
      <c r="Z3" s="33"/>
      <c r="AA3" s="33"/>
      <c r="AB3" s="33"/>
      <c r="AC3" s="33"/>
      <c r="AD3" s="33"/>
      <c r="AE3" s="31"/>
    </row>
    <row r="4" spans="1:31" ht="22.5" customHeight="1">
      <c r="D4" s="17"/>
      <c r="F4" s="17"/>
      <c r="G4" s="141" t="s">
        <v>1</v>
      </c>
      <c r="H4" s="141"/>
      <c r="I4" s="141"/>
      <c r="J4" s="141"/>
      <c r="K4" s="141"/>
      <c r="L4" s="141"/>
      <c r="M4" s="141"/>
      <c r="N4" s="141"/>
      <c r="O4" s="141"/>
      <c r="P4" s="141"/>
      <c r="Q4" s="141"/>
      <c r="R4" s="141"/>
      <c r="S4" s="141"/>
      <c r="T4" s="141"/>
      <c r="U4" s="141"/>
      <c r="V4" s="141"/>
      <c r="W4" s="141"/>
      <c r="X4" s="141"/>
      <c r="Y4" s="141"/>
      <c r="Z4" s="141"/>
      <c r="AA4" s="141"/>
      <c r="AB4" s="141"/>
      <c r="AC4" s="141"/>
      <c r="AD4" s="141"/>
      <c r="AE4" s="141"/>
    </row>
    <row r="5" spans="1:31" ht="22.5" customHeight="1">
      <c r="A5" s="38"/>
      <c r="B5" s="38"/>
      <c r="C5" s="38"/>
      <c r="D5" s="17"/>
      <c r="E5" s="38"/>
      <c r="F5" s="17"/>
      <c r="G5" s="27"/>
      <c r="H5" s="27"/>
      <c r="I5" s="28"/>
      <c r="J5" s="28"/>
      <c r="K5" s="142" t="s">
        <v>41</v>
      </c>
      <c r="L5" s="142"/>
      <c r="M5" s="142"/>
      <c r="N5" s="71"/>
      <c r="O5" s="142" t="s">
        <v>43</v>
      </c>
      <c r="P5" s="142"/>
      <c r="Q5" s="142"/>
      <c r="R5" s="142"/>
      <c r="S5" s="142"/>
      <c r="T5" s="142"/>
      <c r="U5" s="142"/>
      <c r="V5" s="142"/>
      <c r="W5" s="142"/>
      <c r="X5" s="142"/>
      <c r="Y5" s="142"/>
      <c r="Z5" s="73"/>
      <c r="AA5" s="73"/>
      <c r="AB5" s="73"/>
      <c r="AC5" s="73"/>
      <c r="AD5" s="28"/>
      <c r="AE5" s="27"/>
    </row>
    <row r="6" spans="1:31" ht="22.5" customHeight="1">
      <c r="A6" s="38"/>
      <c r="B6" s="38"/>
      <c r="C6" s="38"/>
      <c r="D6" s="17"/>
      <c r="E6" s="38"/>
      <c r="F6" s="17"/>
      <c r="G6" s="27"/>
      <c r="H6" s="27"/>
      <c r="I6" s="28"/>
      <c r="J6" s="28"/>
      <c r="K6" s="73"/>
      <c r="L6" s="73"/>
      <c r="M6" s="73"/>
      <c r="N6" s="71"/>
      <c r="O6" s="73"/>
      <c r="P6" s="73"/>
      <c r="Q6" s="73" t="s">
        <v>110</v>
      </c>
      <c r="R6" s="73"/>
      <c r="S6" s="73"/>
      <c r="T6" s="73"/>
      <c r="U6" s="73"/>
      <c r="V6" s="73"/>
      <c r="W6" s="73"/>
      <c r="X6" s="73"/>
      <c r="Y6" s="73"/>
      <c r="Z6" s="73"/>
      <c r="AA6" s="73"/>
      <c r="AB6" s="73"/>
      <c r="AC6" s="73"/>
      <c r="AD6" s="28"/>
      <c r="AE6" s="27"/>
    </row>
    <row r="7" spans="1:31" ht="22.5" customHeight="1">
      <c r="A7" s="38"/>
      <c r="B7" s="38"/>
      <c r="C7" s="38"/>
      <c r="D7" s="17"/>
      <c r="E7" s="38"/>
      <c r="F7" s="17"/>
      <c r="G7" s="27"/>
      <c r="H7" s="27"/>
      <c r="I7" s="28"/>
      <c r="J7" s="28"/>
      <c r="K7" s="73"/>
      <c r="L7" s="73"/>
      <c r="M7" s="73"/>
      <c r="N7" s="71"/>
      <c r="O7" s="73"/>
      <c r="P7" s="73"/>
      <c r="Q7" s="73" t="s">
        <v>182</v>
      </c>
      <c r="R7" s="73"/>
      <c r="S7" s="73"/>
      <c r="T7" s="73"/>
      <c r="U7" s="73"/>
      <c r="V7" s="73"/>
      <c r="W7" s="73"/>
      <c r="X7" s="73"/>
      <c r="Y7" s="73"/>
      <c r="Z7" s="73"/>
      <c r="AA7" s="73"/>
      <c r="AB7" s="73"/>
      <c r="AC7" s="73"/>
      <c r="AD7" s="28"/>
      <c r="AE7" s="27"/>
    </row>
    <row r="8" spans="1:31" ht="22.5" customHeight="1">
      <c r="A8" s="38"/>
      <c r="B8" s="38"/>
      <c r="C8" s="38"/>
      <c r="D8" s="17"/>
      <c r="E8" s="38"/>
      <c r="F8" s="17"/>
      <c r="G8" s="27"/>
      <c r="H8" s="27"/>
      <c r="I8" s="28"/>
      <c r="J8" s="28"/>
      <c r="K8" s="73"/>
      <c r="L8" s="73"/>
      <c r="M8" s="73"/>
      <c r="N8" s="71"/>
      <c r="O8" s="73" t="s">
        <v>176</v>
      </c>
      <c r="P8" s="73"/>
      <c r="Q8" s="73" t="s">
        <v>183</v>
      </c>
      <c r="R8" s="73"/>
      <c r="S8" s="73"/>
      <c r="T8" s="73"/>
      <c r="U8" s="73" t="s">
        <v>144</v>
      </c>
      <c r="V8" s="73"/>
      <c r="W8" s="73"/>
      <c r="X8" s="73"/>
      <c r="Y8" s="73"/>
      <c r="Z8" s="73"/>
      <c r="AA8" s="73"/>
      <c r="AB8" s="73"/>
      <c r="AC8" s="73"/>
      <c r="AD8" s="28"/>
      <c r="AE8" s="27"/>
    </row>
    <row r="9" spans="1:31" ht="22.5" customHeight="1">
      <c r="A9" s="38"/>
      <c r="B9" s="38"/>
      <c r="C9" s="38"/>
      <c r="D9" s="17"/>
      <c r="E9" s="38"/>
      <c r="F9" s="17"/>
      <c r="G9" s="27"/>
      <c r="H9" s="27"/>
      <c r="I9" s="28"/>
      <c r="J9" s="28"/>
      <c r="K9" s="73"/>
      <c r="L9" s="73"/>
      <c r="M9" s="73"/>
      <c r="N9" s="73"/>
      <c r="O9" s="73" t="s">
        <v>177</v>
      </c>
      <c r="P9" s="73"/>
      <c r="Q9" s="73" t="s">
        <v>184</v>
      </c>
      <c r="R9" s="28"/>
      <c r="S9" s="25" t="s">
        <v>110</v>
      </c>
      <c r="T9" s="73"/>
      <c r="U9" s="73" t="s">
        <v>221</v>
      </c>
      <c r="V9" s="73"/>
      <c r="W9" s="73"/>
      <c r="X9" s="73"/>
      <c r="Y9" s="73"/>
      <c r="Z9" s="73"/>
      <c r="AA9" s="73"/>
      <c r="AB9" s="73"/>
      <c r="AC9" s="73"/>
      <c r="AD9" s="28"/>
      <c r="AE9" s="27"/>
    </row>
    <row r="10" spans="1:31" ht="22.5" customHeight="1">
      <c r="A10" s="17"/>
      <c r="B10" s="17"/>
      <c r="C10" s="17"/>
      <c r="D10" s="17"/>
      <c r="E10" s="17"/>
      <c r="F10" s="17"/>
      <c r="G10" s="27"/>
      <c r="H10" s="27"/>
      <c r="I10" s="28"/>
      <c r="J10" s="28"/>
      <c r="K10" s="72"/>
      <c r="L10" s="72"/>
      <c r="M10" s="72"/>
      <c r="N10" s="73"/>
      <c r="O10" s="73" t="s">
        <v>178</v>
      </c>
      <c r="P10" s="73"/>
      <c r="Q10" s="73" t="s">
        <v>185</v>
      </c>
      <c r="R10" s="28"/>
      <c r="S10" s="28" t="s">
        <v>179</v>
      </c>
      <c r="T10" s="73"/>
      <c r="U10" s="73" t="s">
        <v>66</v>
      </c>
      <c r="V10" s="73"/>
      <c r="W10" s="73" t="s">
        <v>110</v>
      </c>
      <c r="X10" s="73"/>
      <c r="Y10" s="73"/>
      <c r="Z10" s="73"/>
      <c r="AA10" s="73"/>
      <c r="AB10" s="73"/>
      <c r="AC10" s="73"/>
      <c r="AD10" s="28"/>
      <c r="AE10" s="27"/>
    </row>
    <row r="11" spans="1:31" ht="22.5" customHeight="1">
      <c r="A11" s="17"/>
      <c r="B11" s="17"/>
      <c r="C11" s="17"/>
      <c r="D11" s="17"/>
      <c r="E11" s="17"/>
      <c r="F11" s="17"/>
      <c r="G11" s="28" t="s">
        <v>39</v>
      </c>
      <c r="H11" s="27"/>
      <c r="I11" s="28"/>
      <c r="J11" s="28"/>
      <c r="K11" s="28"/>
      <c r="L11" s="28"/>
      <c r="M11" s="28"/>
      <c r="N11" s="47"/>
      <c r="O11" s="47" t="s">
        <v>179</v>
      </c>
      <c r="P11" s="47"/>
      <c r="Q11" s="47" t="s">
        <v>186</v>
      </c>
      <c r="R11" s="28"/>
      <c r="S11" s="47" t="s">
        <v>141</v>
      </c>
      <c r="T11" s="28"/>
      <c r="U11" s="28" t="s">
        <v>222</v>
      </c>
      <c r="V11" s="28"/>
      <c r="W11" s="72" t="s">
        <v>111</v>
      </c>
      <c r="X11" s="47"/>
      <c r="Y11" s="28" t="s">
        <v>57</v>
      </c>
      <c r="Z11" s="28"/>
      <c r="AA11" s="28" t="s">
        <v>58</v>
      </c>
      <c r="AB11" s="28"/>
      <c r="AC11" s="28" t="s">
        <v>59</v>
      </c>
      <c r="AD11" s="28"/>
      <c r="AE11" s="25"/>
    </row>
    <row r="12" spans="1:31" s="25" customFormat="1" ht="22.5" customHeight="1">
      <c r="A12" s="17"/>
      <c r="B12" s="16"/>
      <c r="C12" s="16"/>
      <c r="D12" s="30"/>
      <c r="E12" s="16"/>
      <c r="F12" s="30"/>
      <c r="G12" s="28" t="s">
        <v>83</v>
      </c>
      <c r="H12" s="28"/>
      <c r="I12" s="25" t="s">
        <v>84</v>
      </c>
      <c r="K12" s="25" t="s">
        <v>61</v>
      </c>
      <c r="L12" s="28"/>
      <c r="N12" s="28"/>
      <c r="O12" s="28" t="s">
        <v>180</v>
      </c>
      <c r="P12" s="28"/>
      <c r="Q12" s="28" t="s">
        <v>187</v>
      </c>
      <c r="S12" s="47" t="s">
        <v>137</v>
      </c>
      <c r="T12" s="28"/>
      <c r="U12" s="28" t="s">
        <v>188</v>
      </c>
      <c r="V12" s="28"/>
      <c r="W12" s="72" t="s">
        <v>112</v>
      </c>
      <c r="X12" s="48"/>
      <c r="Y12" s="28" t="s">
        <v>62</v>
      </c>
      <c r="Z12" s="28"/>
      <c r="AA12" s="28" t="s">
        <v>67</v>
      </c>
      <c r="AB12" s="28"/>
      <c r="AC12" s="28" t="s">
        <v>147</v>
      </c>
      <c r="AE12" s="28" t="s">
        <v>58</v>
      </c>
    </row>
    <row r="13" spans="1:31" s="25" customFormat="1" ht="22.5" customHeight="1">
      <c r="A13" s="16"/>
      <c r="B13" s="16"/>
      <c r="C13" s="16"/>
      <c r="D13" s="10"/>
      <c r="E13" s="10" t="s">
        <v>5</v>
      </c>
      <c r="F13" s="10"/>
      <c r="G13" s="73" t="s">
        <v>85</v>
      </c>
      <c r="H13" s="28"/>
      <c r="I13" s="73" t="s">
        <v>86</v>
      </c>
      <c r="J13" s="28"/>
      <c r="K13" s="73" t="s">
        <v>65</v>
      </c>
      <c r="L13" s="28"/>
      <c r="M13" s="73" t="s">
        <v>42</v>
      </c>
      <c r="N13" s="73"/>
      <c r="O13" s="73" t="s">
        <v>181</v>
      </c>
      <c r="P13" s="73"/>
      <c r="Q13" s="73" t="s">
        <v>66</v>
      </c>
      <c r="R13" s="28"/>
      <c r="S13" s="47" t="s">
        <v>142</v>
      </c>
      <c r="T13" s="28"/>
      <c r="U13" s="73" t="s">
        <v>223</v>
      </c>
      <c r="V13" s="73"/>
      <c r="W13" s="73" t="s">
        <v>113</v>
      </c>
      <c r="X13" s="47"/>
      <c r="Y13" s="73" t="s">
        <v>38</v>
      </c>
      <c r="Z13" s="73"/>
      <c r="AA13" s="73" t="s">
        <v>114</v>
      </c>
      <c r="AB13" s="73"/>
      <c r="AC13" s="73" t="s">
        <v>146</v>
      </c>
      <c r="AD13" s="28"/>
      <c r="AE13" s="28" t="s">
        <v>67</v>
      </c>
    </row>
    <row r="14" spans="1:31" ht="22.5" customHeight="1">
      <c r="G14" s="140" t="s">
        <v>93</v>
      </c>
      <c r="H14" s="140"/>
      <c r="I14" s="140"/>
      <c r="J14" s="140"/>
      <c r="K14" s="140"/>
      <c r="L14" s="140"/>
      <c r="M14" s="140"/>
      <c r="N14" s="140"/>
      <c r="O14" s="140"/>
      <c r="P14" s="140"/>
      <c r="Q14" s="140"/>
      <c r="R14" s="140"/>
      <c r="S14" s="140"/>
      <c r="T14" s="140"/>
      <c r="U14" s="140"/>
      <c r="V14" s="140"/>
      <c r="W14" s="140"/>
      <c r="X14" s="140"/>
      <c r="Y14" s="140"/>
      <c r="Z14" s="140"/>
      <c r="AA14" s="140"/>
      <c r="AB14" s="140"/>
      <c r="AC14" s="140"/>
      <c r="AD14" s="140"/>
      <c r="AE14" s="140"/>
    </row>
    <row r="15" spans="1:31" s="17" customFormat="1" ht="22.5" customHeight="1">
      <c r="A15" s="26" t="s">
        <v>190</v>
      </c>
      <c r="B15" s="29"/>
      <c r="C15" s="29"/>
      <c r="E15" s="29"/>
    </row>
    <row r="16" spans="1:31" s="17" customFormat="1" ht="22.5" customHeight="1">
      <c r="A16" s="17" t="s">
        <v>215</v>
      </c>
      <c r="E16" s="16"/>
      <c r="G16" s="31">
        <v>14500000</v>
      </c>
      <c r="H16" s="31"/>
      <c r="I16" s="31">
        <v>1531778</v>
      </c>
      <c r="J16" s="31"/>
      <c r="K16" s="31">
        <v>1450000</v>
      </c>
      <c r="L16" s="31"/>
      <c r="M16" s="31">
        <v>50802260</v>
      </c>
      <c r="N16" s="31"/>
      <c r="O16" s="31">
        <v>-5845454</v>
      </c>
      <c r="P16" s="31"/>
      <c r="Q16" s="31">
        <v>-1365475</v>
      </c>
      <c r="R16" s="31"/>
      <c r="S16" s="31">
        <v>-796265</v>
      </c>
      <c r="T16" s="31"/>
      <c r="U16" s="31">
        <v>-841055</v>
      </c>
      <c r="V16" s="31"/>
      <c r="W16" s="31">
        <v>-22516</v>
      </c>
      <c r="X16" s="31"/>
      <c r="Y16" s="31">
        <f>SUM(O16:W16)</f>
        <v>-8870765</v>
      </c>
      <c r="Z16" s="31"/>
      <c r="AA16" s="103">
        <f>SUM(G16:M16,Y16)</f>
        <v>59413273</v>
      </c>
      <c r="AB16" s="31"/>
      <c r="AC16" s="31">
        <v>650</v>
      </c>
      <c r="AD16" s="31"/>
      <c r="AE16" s="103">
        <f>AA16+AC16</f>
        <v>59413923</v>
      </c>
    </row>
    <row r="17" spans="1:31" s="17" customFormat="1" ht="22.5" customHeight="1">
      <c r="A17" s="74" t="s">
        <v>134</v>
      </c>
      <c r="B17" s="74"/>
      <c r="C17" s="16"/>
      <c r="E17" s="92">
        <v>3</v>
      </c>
      <c r="G17" s="42">
        <v>0</v>
      </c>
      <c r="H17" s="33"/>
      <c r="I17" s="42">
        <v>0</v>
      </c>
      <c r="J17" s="33"/>
      <c r="K17" s="42">
        <v>0</v>
      </c>
      <c r="L17" s="33"/>
      <c r="M17" s="42">
        <v>-23291</v>
      </c>
      <c r="N17" s="33"/>
      <c r="O17" s="33">
        <v>0</v>
      </c>
      <c r="P17" s="33"/>
      <c r="Q17" s="42">
        <v>0</v>
      </c>
      <c r="R17" s="33"/>
      <c r="S17" s="42">
        <v>0</v>
      </c>
      <c r="T17" s="33"/>
      <c r="U17" s="42">
        <v>0</v>
      </c>
      <c r="V17" s="33"/>
      <c r="W17" s="42">
        <v>0</v>
      </c>
      <c r="X17" s="33"/>
      <c r="Y17" s="33">
        <f>SUM(O17:W17)</f>
        <v>0</v>
      </c>
      <c r="Z17" s="33"/>
      <c r="AA17" s="104">
        <f t="shared" ref="AA17:AA18" si="0">SUM(G17:M17,Y17)</f>
        <v>-23291</v>
      </c>
      <c r="AB17" s="33"/>
      <c r="AC17" s="33">
        <v>0</v>
      </c>
      <c r="AD17" s="33"/>
      <c r="AE17" s="91">
        <f>AA17+AC17</f>
        <v>-23291</v>
      </c>
    </row>
    <row r="18" spans="1:31" s="17" customFormat="1" ht="22.5" customHeight="1">
      <c r="A18" s="17" t="s">
        <v>165</v>
      </c>
      <c r="E18" s="16"/>
      <c r="G18" s="53">
        <f>SUM(G16:G17)</f>
        <v>14500000</v>
      </c>
      <c r="H18" s="54"/>
      <c r="I18" s="53">
        <f>SUM(I16:I17)</f>
        <v>1531778</v>
      </c>
      <c r="J18" s="43"/>
      <c r="K18" s="53">
        <f>SUM(K16:K17)</f>
        <v>1450000</v>
      </c>
      <c r="L18" s="43"/>
      <c r="M18" s="53">
        <f>SUM(M16:M17)</f>
        <v>50778969</v>
      </c>
      <c r="N18" s="43"/>
      <c r="O18" s="53">
        <f>SUM(O16:O17)</f>
        <v>-5845454</v>
      </c>
      <c r="P18" s="43"/>
      <c r="Q18" s="53">
        <f>SUM(Q16:Q17)</f>
        <v>-1365475</v>
      </c>
      <c r="R18" s="43"/>
      <c r="S18" s="53">
        <f>SUM(S16:S17)</f>
        <v>-796265</v>
      </c>
      <c r="T18" s="54"/>
      <c r="U18" s="53">
        <f>SUM(U16:U17)</f>
        <v>-841055</v>
      </c>
      <c r="V18" s="54"/>
      <c r="W18" s="53">
        <f>SUM(W16:W17)</f>
        <v>-22516</v>
      </c>
      <c r="X18" s="54"/>
      <c r="Y18" s="53">
        <f>SUM(Y16:Y17)</f>
        <v>-8870765</v>
      </c>
      <c r="Z18" s="54"/>
      <c r="AA18" s="88">
        <f t="shared" si="0"/>
        <v>59389982</v>
      </c>
      <c r="AB18" s="54"/>
      <c r="AC18" s="53">
        <f>SUM(AC16:AC17)</f>
        <v>650</v>
      </c>
      <c r="AD18" s="43"/>
      <c r="AE18" s="53">
        <f>SUM(AE16:AE17)</f>
        <v>59390632</v>
      </c>
    </row>
    <row r="19" spans="1:31" s="17" customFormat="1" ht="9.9499999999999993" customHeight="1">
      <c r="E19" s="16"/>
      <c r="G19" s="54"/>
      <c r="H19" s="54"/>
      <c r="I19" s="54"/>
      <c r="J19" s="43"/>
      <c r="K19" s="54"/>
      <c r="L19" s="43"/>
      <c r="M19" s="54"/>
      <c r="N19" s="43"/>
      <c r="O19" s="54"/>
      <c r="P19" s="43"/>
      <c r="Q19" s="54"/>
      <c r="R19" s="43"/>
      <c r="S19" s="54"/>
      <c r="T19" s="54"/>
      <c r="U19" s="54"/>
      <c r="V19" s="54"/>
      <c r="W19" s="54"/>
      <c r="X19" s="54"/>
      <c r="Y19" s="54"/>
      <c r="Z19" s="54"/>
      <c r="AA19" s="87"/>
      <c r="AB19" s="54"/>
      <c r="AC19" s="54"/>
      <c r="AD19" s="43"/>
      <c r="AE19" s="54"/>
    </row>
    <row r="20" spans="1:31" s="17" customFormat="1" ht="22.5" customHeight="1">
      <c r="A20" s="106" t="s">
        <v>202</v>
      </c>
      <c r="E20" s="16"/>
      <c r="G20" s="54"/>
      <c r="H20" s="54"/>
      <c r="I20" s="54"/>
      <c r="J20" s="43"/>
      <c r="K20" s="54"/>
      <c r="L20" s="43"/>
      <c r="M20" s="54"/>
      <c r="N20" s="43"/>
      <c r="O20" s="54"/>
      <c r="P20" s="43"/>
      <c r="Q20" s="54"/>
      <c r="R20" s="43"/>
      <c r="S20" s="54"/>
      <c r="T20" s="54"/>
      <c r="U20" s="54"/>
      <c r="V20" s="54"/>
      <c r="W20" s="54"/>
      <c r="X20" s="54"/>
      <c r="Y20" s="54"/>
      <c r="Z20" s="54"/>
      <c r="AA20" s="87"/>
      <c r="AB20" s="54"/>
      <c r="AC20" s="54"/>
      <c r="AD20" s="43"/>
      <c r="AE20" s="54"/>
    </row>
    <row r="21" spans="1:31" s="17" customFormat="1" ht="22.5" customHeight="1">
      <c r="A21" s="89"/>
      <c r="C21" s="17" t="s">
        <v>212</v>
      </c>
      <c r="E21" s="16"/>
      <c r="G21" s="54"/>
      <c r="H21" s="54"/>
      <c r="I21" s="54"/>
      <c r="J21" s="43"/>
      <c r="K21" s="54"/>
      <c r="L21" s="43"/>
      <c r="M21" s="54"/>
      <c r="N21" s="43"/>
      <c r="O21" s="54"/>
      <c r="P21" s="43"/>
      <c r="Q21" s="54"/>
      <c r="R21" s="43"/>
      <c r="S21" s="54"/>
      <c r="T21" s="54"/>
      <c r="U21" s="54"/>
      <c r="V21" s="54"/>
      <c r="W21" s="54"/>
      <c r="X21" s="54"/>
      <c r="Y21" s="54"/>
      <c r="Z21" s="54"/>
      <c r="AA21" s="87"/>
      <c r="AB21" s="54"/>
      <c r="AC21" s="54"/>
      <c r="AD21" s="43"/>
      <c r="AE21" s="54"/>
    </row>
    <row r="22" spans="1:31" ht="22.5" customHeight="1">
      <c r="A22" s="90"/>
      <c r="C22" s="16" t="s">
        <v>213</v>
      </c>
      <c r="E22" s="92">
        <v>12</v>
      </c>
      <c r="G22" s="44">
        <v>0</v>
      </c>
      <c r="H22" s="44"/>
      <c r="I22" s="44">
        <v>0</v>
      </c>
      <c r="J22" s="42"/>
      <c r="K22" s="44">
        <v>0</v>
      </c>
      <c r="L22" s="42"/>
      <c r="M22" s="44">
        <v>-1812500</v>
      </c>
      <c r="N22" s="42"/>
      <c r="O22" s="44">
        <v>0</v>
      </c>
      <c r="P22" s="42"/>
      <c r="Q22" s="44">
        <v>0</v>
      </c>
      <c r="R22" s="42"/>
      <c r="S22" s="44">
        <v>0</v>
      </c>
      <c r="T22" s="44"/>
      <c r="U22" s="44">
        <v>0</v>
      </c>
      <c r="V22" s="44"/>
      <c r="W22" s="44">
        <v>0</v>
      </c>
      <c r="X22" s="44"/>
      <c r="Y22" s="33">
        <f t="shared" ref="Y22" si="1">SUM(O22:W22)</f>
        <v>0</v>
      </c>
      <c r="Z22" s="44"/>
      <c r="AA22" s="91">
        <f t="shared" ref="AA22:AA23" si="2">SUM(G22:M22,Y22)</f>
        <v>-1812500</v>
      </c>
      <c r="AB22" s="44"/>
      <c r="AC22" s="44">
        <v>0</v>
      </c>
      <c r="AD22" s="42"/>
      <c r="AE22" s="91">
        <f>AA22+AC22</f>
        <v>-1812500</v>
      </c>
    </row>
    <row r="23" spans="1:31" s="17" customFormat="1" ht="22.5" customHeight="1">
      <c r="A23" s="89"/>
      <c r="C23" s="32" t="s">
        <v>214</v>
      </c>
      <c r="E23" s="16"/>
      <c r="G23" s="53">
        <f>SUM(G22:G22)</f>
        <v>0</v>
      </c>
      <c r="H23" s="54"/>
      <c r="I23" s="53">
        <f>SUM(I22:I22)</f>
        <v>0</v>
      </c>
      <c r="J23" s="43"/>
      <c r="K23" s="53">
        <f>SUM(K22:K22)</f>
        <v>0</v>
      </c>
      <c r="L23" s="43"/>
      <c r="M23" s="53">
        <f>SUM(M22:M22)</f>
        <v>-1812500</v>
      </c>
      <c r="N23" s="43"/>
      <c r="O23" s="53">
        <f>SUM(O22:O22)</f>
        <v>0</v>
      </c>
      <c r="P23" s="43"/>
      <c r="Q23" s="53">
        <f>SUM(Q22:Q22)</f>
        <v>0</v>
      </c>
      <c r="R23" s="43"/>
      <c r="S23" s="53">
        <f>SUM(S22:S22)</f>
        <v>0</v>
      </c>
      <c r="T23" s="54"/>
      <c r="U23" s="53">
        <f>SUM(U22:U22)</f>
        <v>0</v>
      </c>
      <c r="V23" s="54"/>
      <c r="W23" s="53">
        <f>SUM(W22:W22)</f>
        <v>0</v>
      </c>
      <c r="X23" s="54"/>
      <c r="Y23" s="53">
        <f>SUM(Y22:Y22)</f>
        <v>0</v>
      </c>
      <c r="Z23" s="54"/>
      <c r="AA23" s="88">
        <f t="shared" si="2"/>
        <v>-1812500</v>
      </c>
      <c r="AB23" s="54"/>
      <c r="AC23" s="53">
        <f>SUM(AC22:AC22)</f>
        <v>0</v>
      </c>
      <c r="AD23" s="43"/>
      <c r="AE23" s="53">
        <f>SUM(AE22:AE22)</f>
        <v>-1812500</v>
      </c>
    </row>
    <row r="24" spans="1:31" ht="11.1" customHeight="1">
      <c r="A24" s="105"/>
      <c r="B24" s="17"/>
      <c r="C24" s="17"/>
      <c r="D24" s="17"/>
      <c r="E24" s="17"/>
      <c r="F24" s="17"/>
      <c r="G24" s="33"/>
      <c r="H24" s="33"/>
      <c r="I24" s="33"/>
      <c r="J24" s="33"/>
      <c r="K24" s="33"/>
      <c r="L24" s="33"/>
      <c r="M24" s="33"/>
      <c r="N24" s="33"/>
      <c r="O24" s="33"/>
      <c r="P24" s="33"/>
      <c r="Q24" s="33"/>
      <c r="R24" s="3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1"/>
    </row>
    <row r="25" spans="1:31" s="17" customFormat="1" ht="22.5" customHeight="1">
      <c r="A25" s="106" t="s">
        <v>241</v>
      </c>
      <c r="E25" s="16"/>
      <c r="G25" s="61">
        <f>G23</f>
        <v>0</v>
      </c>
      <c r="H25" s="54"/>
      <c r="I25" s="61">
        <f>I23</f>
        <v>0</v>
      </c>
      <c r="J25" s="43"/>
      <c r="K25" s="61">
        <f>K23</f>
        <v>0</v>
      </c>
      <c r="L25" s="43"/>
      <c r="M25" s="61">
        <f>M23</f>
        <v>-1812500</v>
      </c>
      <c r="N25" s="43"/>
      <c r="O25" s="61">
        <f>O23</f>
        <v>0</v>
      </c>
      <c r="P25" s="43"/>
      <c r="Q25" s="61">
        <f>Q23</f>
        <v>0</v>
      </c>
      <c r="R25" s="43"/>
      <c r="S25" s="61">
        <f>S23</f>
        <v>0</v>
      </c>
      <c r="T25" s="54"/>
      <c r="U25" s="61">
        <f>U23</f>
        <v>0</v>
      </c>
      <c r="V25" s="54"/>
      <c r="W25" s="61">
        <f>W23</f>
        <v>0</v>
      </c>
      <c r="X25" s="54"/>
      <c r="Y25" s="61">
        <f>Y23</f>
        <v>0</v>
      </c>
      <c r="Z25" s="54"/>
      <c r="AA25" s="61">
        <f>AA23</f>
        <v>-1812500</v>
      </c>
      <c r="AB25" s="54"/>
      <c r="AC25" s="61">
        <f>AC23</f>
        <v>0</v>
      </c>
      <c r="AD25" s="43"/>
      <c r="AE25" s="61">
        <f>AE23</f>
        <v>-1812500</v>
      </c>
    </row>
    <row r="26" spans="1:31" ht="11.1" customHeight="1">
      <c r="A26" s="105"/>
      <c r="B26" s="17"/>
      <c r="C26" s="17"/>
      <c r="D26" s="17"/>
      <c r="E26" s="17"/>
      <c r="F26" s="17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1"/>
    </row>
    <row r="27" spans="1:31" ht="22.5" customHeight="1">
      <c r="A27" s="17" t="s">
        <v>100</v>
      </c>
      <c r="B27" s="34"/>
      <c r="C27" s="17"/>
      <c r="E27" s="17"/>
      <c r="G27" s="42"/>
      <c r="H27" s="44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4"/>
      <c r="U27" s="44"/>
      <c r="V27" s="44"/>
      <c r="W27" s="44"/>
      <c r="X27" s="44"/>
      <c r="Y27" s="42"/>
      <c r="Z27" s="42"/>
      <c r="AA27" s="42"/>
      <c r="AB27" s="42"/>
      <c r="AC27" s="42"/>
      <c r="AD27" s="42"/>
      <c r="AE27" s="43"/>
    </row>
    <row r="28" spans="1:31" ht="22.5" customHeight="1">
      <c r="A28" s="16" t="s">
        <v>68</v>
      </c>
      <c r="B28" s="16" t="s">
        <v>69</v>
      </c>
      <c r="G28" s="42">
        <v>0</v>
      </c>
      <c r="H28" s="44"/>
      <c r="I28" s="42">
        <v>0</v>
      </c>
      <c r="J28" s="42"/>
      <c r="K28" s="42">
        <v>0</v>
      </c>
      <c r="L28" s="42"/>
      <c r="M28" s="42">
        <v>1360819</v>
      </c>
      <c r="N28" s="42"/>
      <c r="O28" s="42">
        <v>0</v>
      </c>
      <c r="P28" s="42"/>
      <c r="Q28" s="42">
        <v>0</v>
      </c>
      <c r="R28" s="42"/>
      <c r="S28" s="42">
        <v>0</v>
      </c>
      <c r="T28" s="44"/>
      <c r="U28" s="44">
        <v>0</v>
      </c>
      <c r="V28" s="44"/>
      <c r="W28" s="44">
        <v>0</v>
      </c>
      <c r="X28" s="44"/>
      <c r="Y28" s="42">
        <f>SUM(O28:W28)</f>
        <v>0</v>
      </c>
      <c r="Z28" s="42"/>
      <c r="AA28" s="91">
        <f>SUM(G28:M28,Y28)</f>
        <v>1360819</v>
      </c>
      <c r="AB28" s="42"/>
      <c r="AC28" s="33">
        <v>8</v>
      </c>
      <c r="AD28" s="42"/>
      <c r="AE28" s="91">
        <f>AA28+AC28</f>
        <v>1360827</v>
      </c>
    </row>
    <row r="29" spans="1:31" ht="22.5" customHeight="1">
      <c r="A29" s="16" t="s">
        <v>68</v>
      </c>
      <c r="B29" s="16" t="s">
        <v>92</v>
      </c>
      <c r="G29" s="51">
        <v>0</v>
      </c>
      <c r="H29" s="44"/>
      <c r="I29" s="51">
        <v>0</v>
      </c>
      <c r="J29" s="42"/>
      <c r="K29" s="51">
        <v>0</v>
      </c>
      <c r="L29" s="42"/>
      <c r="M29" s="51">
        <v>0</v>
      </c>
      <c r="N29" s="44"/>
      <c r="O29" s="51">
        <v>913175</v>
      </c>
      <c r="P29" s="44"/>
      <c r="Q29" s="51">
        <v>-334272</v>
      </c>
      <c r="R29" s="42"/>
      <c r="S29" s="51">
        <v>-217217</v>
      </c>
      <c r="T29" s="44"/>
      <c r="U29" s="51">
        <v>-274465</v>
      </c>
      <c r="V29" s="44"/>
      <c r="W29" s="51">
        <v>-18842</v>
      </c>
      <c r="X29" s="44"/>
      <c r="Y29" s="42">
        <f>SUM(O29:W29)</f>
        <v>68379</v>
      </c>
      <c r="Z29" s="42"/>
      <c r="AA29" s="104">
        <f t="shared" ref="AA29" si="3">SUM(G29:M29,Y29)</f>
        <v>68379</v>
      </c>
      <c r="AB29" s="42"/>
      <c r="AC29" s="33">
        <v>0</v>
      </c>
      <c r="AD29" s="42"/>
      <c r="AE29" s="91">
        <f>AA29+AC29</f>
        <v>68379</v>
      </c>
    </row>
    <row r="30" spans="1:31" ht="22.5" customHeight="1">
      <c r="A30" s="17" t="s">
        <v>99</v>
      </c>
      <c r="B30" s="34"/>
      <c r="C30" s="17"/>
      <c r="E30" s="17"/>
      <c r="G30" s="53">
        <f>SUM(G28:G29)</f>
        <v>0</v>
      </c>
      <c r="H30" s="44"/>
      <c r="I30" s="53">
        <f>SUM(I28:I29)</f>
        <v>0</v>
      </c>
      <c r="J30" s="42"/>
      <c r="K30" s="53">
        <f>SUM(K28:K29)</f>
        <v>0</v>
      </c>
      <c r="L30" s="42"/>
      <c r="M30" s="53">
        <f>SUM(M28:M29)</f>
        <v>1360819</v>
      </c>
      <c r="N30" s="54"/>
      <c r="O30" s="53">
        <f>SUM(O28:O29)</f>
        <v>913175</v>
      </c>
      <c r="P30" s="54"/>
      <c r="Q30" s="53">
        <f>SUM(Q28:Q29)</f>
        <v>-334272</v>
      </c>
      <c r="R30" s="42"/>
      <c r="S30" s="61">
        <f>SUM(S28:S29)</f>
        <v>-217217</v>
      </c>
      <c r="T30" s="44"/>
      <c r="U30" s="53">
        <f>SUM(U28:U29)</f>
        <v>-274465</v>
      </c>
      <c r="V30" s="54"/>
      <c r="W30" s="53">
        <f>SUM(W28:W29)</f>
        <v>-18842</v>
      </c>
      <c r="X30" s="44"/>
      <c r="Y30" s="53">
        <f>SUM(Y28:Y29)</f>
        <v>68379</v>
      </c>
      <c r="Z30" s="54"/>
      <c r="AA30" s="53">
        <f>SUM(AA28:AA29)</f>
        <v>1429198</v>
      </c>
      <c r="AB30" s="54"/>
      <c r="AC30" s="53">
        <f>SUM(AC28:AC29)</f>
        <v>8</v>
      </c>
      <c r="AD30" s="42"/>
      <c r="AE30" s="53">
        <f>SUM(AE28:AE29)</f>
        <v>1429206</v>
      </c>
    </row>
    <row r="31" spans="1:31" ht="9.9499999999999993" customHeight="1">
      <c r="A31" s="17"/>
      <c r="B31" s="17"/>
      <c r="C31" s="17"/>
      <c r="D31" s="17"/>
      <c r="E31" s="17"/>
      <c r="F31" s="17"/>
      <c r="G31" s="33"/>
      <c r="H31" s="33"/>
      <c r="I31" s="33"/>
      <c r="J31" s="33"/>
      <c r="K31" s="33"/>
      <c r="L31" s="33"/>
      <c r="M31" s="33"/>
      <c r="N31" s="33"/>
      <c r="O31" s="33"/>
      <c r="P31" s="33"/>
      <c r="Q31" s="33"/>
      <c r="R31" s="3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1"/>
    </row>
    <row r="32" spans="1:31" s="17" customFormat="1" ht="22.5" customHeight="1" thickBot="1">
      <c r="A32" s="17" t="s">
        <v>164</v>
      </c>
      <c r="C32" s="16"/>
      <c r="E32" s="16"/>
      <c r="G32" s="58">
        <f>SUM(G18,G25,G30)</f>
        <v>14500000</v>
      </c>
      <c r="H32" s="54"/>
      <c r="I32" s="58">
        <f>SUM(I18,I25,I30)</f>
        <v>1531778</v>
      </c>
      <c r="J32" s="43"/>
      <c r="K32" s="58">
        <f>SUM(K18,K25,K30)</f>
        <v>1450000</v>
      </c>
      <c r="L32" s="43"/>
      <c r="M32" s="58">
        <f>SUM(M18,M25,M30)</f>
        <v>50327288</v>
      </c>
      <c r="N32" s="54"/>
      <c r="O32" s="58">
        <f>SUM(O18,O25,O30)</f>
        <v>-4932279</v>
      </c>
      <c r="P32" s="54"/>
      <c r="Q32" s="58">
        <f>SUM(Q18,Q25,Q30)</f>
        <v>-1699747</v>
      </c>
      <c r="R32" s="43"/>
      <c r="S32" s="58">
        <f>SUM(S18,S25,S30)</f>
        <v>-1013482</v>
      </c>
      <c r="T32" s="54"/>
      <c r="U32" s="58">
        <f>SUM(U18,U25,U30)</f>
        <v>-1115520</v>
      </c>
      <c r="V32" s="54"/>
      <c r="W32" s="58">
        <f>SUM(W18,W25,W30)</f>
        <v>-41358</v>
      </c>
      <c r="X32" s="54"/>
      <c r="Y32" s="58">
        <f>SUM(Y18,Y25,Y30)</f>
        <v>-8802386</v>
      </c>
      <c r="Z32" s="54"/>
      <c r="AA32" s="58">
        <f>SUM(AA18,AA25,AA30)</f>
        <v>59006680</v>
      </c>
      <c r="AB32" s="54"/>
      <c r="AC32" s="58">
        <f>SUM(AC18,AC25,AC30)</f>
        <v>658</v>
      </c>
      <c r="AD32" s="43"/>
      <c r="AE32" s="58">
        <f>SUM(AE18,AE25,AE30)</f>
        <v>59007338</v>
      </c>
    </row>
    <row r="33" spans="1:31" ht="9.9499999999999993" customHeight="1" thickTop="1">
      <c r="A33" s="17"/>
      <c r="B33" s="17"/>
      <c r="C33" s="17"/>
      <c r="D33" s="17"/>
      <c r="E33" s="17"/>
      <c r="F33" s="17"/>
      <c r="G33" s="33"/>
      <c r="H33" s="33"/>
      <c r="I33" s="33"/>
      <c r="J33" s="33"/>
      <c r="K33" s="33"/>
      <c r="L33" s="33"/>
      <c r="M33" s="33"/>
      <c r="N33" s="33"/>
      <c r="O33" s="33"/>
      <c r="P33" s="33"/>
      <c r="Q33" s="33"/>
      <c r="R33" s="3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1"/>
    </row>
  </sheetData>
  <mergeCells count="4">
    <mergeCell ref="G4:AE4"/>
    <mergeCell ref="K5:M5"/>
    <mergeCell ref="O5:Y5"/>
    <mergeCell ref="G14:AE14"/>
  </mergeCells>
  <pageMargins left="0.5" right="0.5" top="0.8" bottom="0.5" header="0.8" footer="0.5"/>
  <pageSetup paperSize="9" scale="53" firstPageNumber="8" fitToWidth="0" fitToHeight="0" orientation="landscape" useFirstPageNumber="1" r:id="rId1"/>
  <headerFooter>
    <oddFooter>&amp;L&amp;"Angsana New,Regular"&amp;15 หมายเหตุประกอบงบการเงินเป็นส่วนหนึ่งของงบการเงินระหว่างกาลนี้
&amp;C&amp;"Angsana New,Regular"&amp;15&amp;P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S21"/>
  <sheetViews>
    <sheetView zoomScale="90" zoomScaleNormal="90" zoomScaleSheetLayoutView="100" workbookViewId="0">
      <selection sqref="A1:S1"/>
    </sheetView>
  </sheetViews>
  <sheetFormatPr defaultColWidth="9.125" defaultRowHeight="22.5" customHeight="1"/>
  <cols>
    <col min="1" max="2" width="2.375" style="16" customWidth="1"/>
    <col min="3" max="3" width="29.375" style="16" customWidth="1"/>
    <col min="4" max="4" width="1.125" style="38" customWidth="1"/>
    <col min="5" max="5" width="7.125" style="16" customWidth="1"/>
    <col min="6" max="6" width="1.125" style="38" customWidth="1"/>
    <col min="7" max="7" width="12.625" style="16" customWidth="1"/>
    <col min="8" max="8" width="1.125" style="38" customWidth="1"/>
    <col min="9" max="9" width="12.625" style="16" customWidth="1"/>
    <col min="10" max="10" width="1.125" style="38" customWidth="1"/>
    <col min="11" max="11" width="13.625" style="16" customWidth="1"/>
    <col min="12" max="12" width="1.125" style="38" customWidth="1"/>
    <col min="13" max="13" width="12.625" style="38" customWidth="1"/>
    <col min="14" max="14" width="1.125" style="38" customWidth="1"/>
    <col min="15" max="15" width="12.625" style="38" customWidth="1"/>
    <col min="16" max="16" width="1.125" style="38" customWidth="1"/>
    <col min="17" max="17" width="17.625" style="38" customWidth="1"/>
    <col min="18" max="18" width="1.125" style="38" customWidth="1"/>
    <col min="19" max="19" width="12.625" style="38" customWidth="1"/>
    <col min="20" max="16384" width="9.125" style="16"/>
  </cols>
  <sheetData>
    <row r="1" spans="1:19" s="46" customFormat="1" ht="22.5" customHeight="1">
      <c r="A1" s="143" t="s">
        <v>166</v>
      </c>
      <c r="B1" s="143"/>
      <c r="C1" s="143"/>
      <c r="D1" s="143"/>
      <c r="E1" s="143"/>
      <c r="F1" s="143"/>
      <c r="G1" s="143"/>
      <c r="H1" s="143"/>
      <c r="I1" s="143"/>
      <c r="J1" s="143"/>
      <c r="K1" s="143"/>
      <c r="L1" s="143"/>
      <c r="M1" s="143"/>
      <c r="N1" s="143"/>
      <c r="O1" s="143"/>
      <c r="P1" s="143"/>
      <c r="Q1" s="143"/>
      <c r="R1" s="143"/>
      <c r="S1" s="143"/>
    </row>
    <row r="2" spans="1:19" s="46" customFormat="1" ht="22.5" customHeight="1">
      <c r="A2" s="143" t="s">
        <v>96</v>
      </c>
      <c r="B2" s="143"/>
      <c r="C2" s="143"/>
      <c r="D2" s="143"/>
      <c r="E2" s="143"/>
      <c r="F2" s="143"/>
      <c r="G2" s="143"/>
      <c r="H2" s="143"/>
      <c r="I2" s="143"/>
      <c r="J2" s="143"/>
      <c r="K2" s="143"/>
      <c r="L2" s="143"/>
      <c r="M2" s="143"/>
      <c r="N2" s="143"/>
      <c r="O2" s="143"/>
      <c r="P2" s="143"/>
      <c r="Q2" s="143"/>
      <c r="R2" s="143"/>
      <c r="S2" s="143"/>
    </row>
    <row r="3" spans="1:19" s="46" customFormat="1" ht="9.9499999999999993" customHeight="1">
      <c r="A3" s="75"/>
      <c r="B3" s="75"/>
      <c r="C3" s="75"/>
      <c r="D3" s="75"/>
      <c r="E3" s="75"/>
      <c r="F3" s="75"/>
      <c r="G3" s="75"/>
      <c r="H3" s="75"/>
      <c r="I3" s="75"/>
      <c r="J3" s="75"/>
      <c r="K3" s="75"/>
      <c r="L3" s="75"/>
      <c r="M3" s="75"/>
      <c r="N3" s="75"/>
      <c r="O3" s="75"/>
      <c r="P3" s="75"/>
      <c r="Q3" s="75"/>
      <c r="R3" s="75"/>
      <c r="S3" s="75"/>
    </row>
    <row r="4" spans="1:19" ht="22.5" customHeight="1">
      <c r="D4" s="40"/>
      <c r="E4" s="38"/>
      <c r="F4" s="40"/>
      <c r="G4" s="141" t="s">
        <v>70</v>
      </c>
      <c r="H4" s="141"/>
      <c r="I4" s="141"/>
      <c r="J4" s="141"/>
      <c r="K4" s="141"/>
      <c r="L4" s="141"/>
      <c r="M4" s="141"/>
      <c r="N4" s="141"/>
      <c r="O4" s="141"/>
      <c r="P4" s="141"/>
      <c r="Q4" s="141"/>
      <c r="R4" s="141"/>
      <c r="S4" s="141"/>
    </row>
    <row r="5" spans="1:19" ht="22.5" customHeight="1">
      <c r="D5" s="40"/>
      <c r="E5" s="38"/>
      <c r="F5" s="40"/>
      <c r="G5" s="76"/>
      <c r="H5" s="40"/>
      <c r="I5" s="76"/>
      <c r="J5" s="40"/>
      <c r="K5" s="76"/>
      <c r="L5" s="40"/>
      <c r="M5" s="76"/>
      <c r="N5" s="40"/>
      <c r="O5" s="76"/>
      <c r="P5" s="40"/>
      <c r="Q5" s="73" t="s">
        <v>115</v>
      </c>
      <c r="R5" s="40"/>
      <c r="S5" s="76"/>
    </row>
    <row r="6" spans="1:19" ht="22.5" customHeight="1">
      <c r="D6" s="40"/>
      <c r="E6" s="38"/>
      <c r="F6" s="40"/>
      <c r="G6" s="27"/>
      <c r="H6" s="40"/>
      <c r="I6" s="27"/>
      <c r="J6" s="40"/>
      <c r="K6" s="27"/>
      <c r="L6" s="40"/>
      <c r="M6" s="142" t="s">
        <v>41</v>
      </c>
      <c r="N6" s="142"/>
      <c r="O6" s="142"/>
      <c r="P6" s="40"/>
      <c r="Q6" s="77" t="s">
        <v>116</v>
      </c>
      <c r="R6" s="40"/>
      <c r="S6" s="27"/>
    </row>
    <row r="7" spans="1:19" ht="22.5" customHeight="1">
      <c r="A7" s="25"/>
      <c r="B7" s="25"/>
      <c r="C7" s="25"/>
      <c r="D7" s="16"/>
      <c r="F7" s="16"/>
      <c r="H7" s="16"/>
      <c r="J7" s="16"/>
      <c r="L7" s="16"/>
      <c r="M7" s="16"/>
      <c r="N7" s="16"/>
      <c r="O7" s="16"/>
      <c r="P7" s="16"/>
      <c r="Q7" s="73" t="s">
        <v>110</v>
      </c>
      <c r="R7" s="16"/>
      <c r="S7" s="16"/>
    </row>
    <row r="8" spans="1:19" ht="22.5" customHeight="1">
      <c r="A8" s="25"/>
      <c r="B8" s="25"/>
      <c r="C8" s="25"/>
      <c r="D8" s="29"/>
      <c r="E8" s="62"/>
      <c r="F8" s="29"/>
      <c r="G8" s="28"/>
      <c r="H8" s="29"/>
      <c r="I8" s="28"/>
      <c r="J8" s="29"/>
      <c r="K8" s="25" t="s">
        <v>90</v>
      </c>
      <c r="L8" s="29"/>
      <c r="M8" s="28"/>
      <c r="N8" s="29"/>
      <c r="O8" s="28"/>
      <c r="P8" s="29"/>
      <c r="Q8" s="72" t="s">
        <v>111</v>
      </c>
      <c r="R8" s="29"/>
      <c r="S8" s="28"/>
    </row>
    <row r="9" spans="1:19" ht="22.5" customHeight="1">
      <c r="A9" s="25"/>
      <c r="B9" s="25"/>
      <c r="C9" s="25"/>
      <c r="D9" s="29"/>
      <c r="E9" s="28"/>
      <c r="F9" s="29"/>
      <c r="G9" s="28" t="s">
        <v>60</v>
      </c>
      <c r="H9" s="29"/>
      <c r="I9" s="25"/>
      <c r="J9" s="29"/>
      <c r="K9" s="25" t="s">
        <v>89</v>
      </c>
      <c r="L9" s="29"/>
      <c r="M9" s="25" t="s">
        <v>61</v>
      </c>
      <c r="N9" s="29"/>
      <c r="O9" s="28"/>
      <c r="P9" s="29"/>
      <c r="Q9" s="72" t="s">
        <v>112</v>
      </c>
      <c r="R9" s="29"/>
      <c r="S9" s="28" t="s">
        <v>58</v>
      </c>
    </row>
    <row r="10" spans="1:19" ht="22.5" customHeight="1">
      <c r="A10" s="25"/>
      <c r="B10" s="25"/>
      <c r="C10" s="25"/>
      <c r="D10" s="29"/>
      <c r="E10" s="62"/>
      <c r="F10" s="29"/>
      <c r="G10" s="28" t="s">
        <v>63</v>
      </c>
      <c r="H10" s="29"/>
      <c r="I10" s="28" t="s">
        <v>64</v>
      </c>
      <c r="J10" s="29"/>
      <c r="K10" s="28" t="s">
        <v>87</v>
      </c>
      <c r="L10" s="29"/>
      <c r="M10" s="28" t="s">
        <v>65</v>
      </c>
      <c r="N10" s="29"/>
      <c r="O10" s="28" t="s">
        <v>42</v>
      </c>
      <c r="P10" s="29"/>
      <c r="Q10" s="73" t="s">
        <v>113</v>
      </c>
      <c r="R10" s="29"/>
      <c r="S10" s="28" t="s">
        <v>67</v>
      </c>
    </row>
    <row r="11" spans="1:19" ht="22.5" customHeight="1">
      <c r="A11" s="17"/>
      <c r="B11" s="17"/>
      <c r="C11" s="17"/>
      <c r="D11" s="36"/>
      <c r="E11" s="36"/>
      <c r="F11" s="36"/>
      <c r="G11" s="144" t="s">
        <v>97</v>
      </c>
      <c r="H11" s="144"/>
      <c r="I11" s="144"/>
      <c r="J11" s="144"/>
      <c r="K11" s="144"/>
      <c r="L11" s="144"/>
      <c r="M11" s="144"/>
      <c r="N11" s="144"/>
      <c r="O11" s="144"/>
      <c r="P11" s="144"/>
      <c r="Q11" s="144"/>
      <c r="R11" s="144"/>
      <c r="S11" s="144"/>
    </row>
    <row r="12" spans="1:19" ht="22.5" customHeight="1">
      <c r="A12" s="26" t="s">
        <v>189</v>
      </c>
      <c r="B12" s="17"/>
      <c r="C12" s="17"/>
      <c r="D12" s="31"/>
      <c r="E12" s="62"/>
      <c r="F12" s="31"/>
      <c r="G12" s="31"/>
      <c r="H12" s="31"/>
      <c r="I12" s="31"/>
      <c r="J12" s="31"/>
      <c r="K12" s="31"/>
      <c r="L12" s="31"/>
      <c r="M12" s="31"/>
      <c r="N12" s="31"/>
      <c r="O12" s="31"/>
      <c r="P12" s="31"/>
      <c r="Q12" s="31"/>
      <c r="R12" s="31"/>
      <c r="S12" s="33"/>
    </row>
    <row r="13" spans="1:19" ht="22.5" customHeight="1">
      <c r="A13" s="17" t="s">
        <v>155</v>
      </c>
      <c r="B13" s="17"/>
      <c r="C13" s="17"/>
      <c r="D13" s="39"/>
      <c r="E13" s="64"/>
      <c r="F13" s="39"/>
      <c r="G13" s="31">
        <v>14500000</v>
      </c>
      <c r="H13" s="39"/>
      <c r="I13" s="31">
        <v>1531778</v>
      </c>
      <c r="J13" s="39"/>
      <c r="K13" s="31">
        <v>221309</v>
      </c>
      <c r="L13" s="39"/>
      <c r="M13" s="31">
        <v>1450000</v>
      </c>
      <c r="N13" s="39"/>
      <c r="O13" s="31">
        <v>38432950</v>
      </c>
      <c r="P13" s="39"/>
      <c r="Q13" s="31">
        <v>-22819</v>
      </c>
      <c r="R13" s="39"/>
      <c r="S13" s="31">
        <f>SUM(G13:O13,Q13)</f>
        <v>56113218</v>
      </c>
    </row>
    <row r="14" spans="1:19" s="46" customFormat="1" ht="9.9499999999999993" customHeight="1">
      <c r="A14" s="75"/>
      <c r="B14" s="75"/>
      <c r="C14" s="75"/>
      <c r="D14" s="75"/>
      <c r="E14" s="75"/>
      <c r="F14" s="75"/>
      <c r="G14" s="75"/>
      <c r="H14" s="75"/>
      <c r="I14" s="75"/>
      <c r="J14" s="75"/>
      <c r="K14" s="75"/>
      <c r="L14" s="75"/>
      <c r="M14" s="75"/>
      <c r="N14" s="75"/>
      <c r="O14" s="75"/>
      <c r="P14" s="75"/>
      <c r="Q14" s="75"/>
      <c r="R14" s="75"/>
      <c r="S14" s="75"/>
    </row>
    <row r="15" spans="1:19" ht="22.5" customHeight="1">
      <c r="A15" s="17" t="s">
        <v>100</v>
      </c>
      <c r="B15" s="34"/>
      <c r="D15" s="39"/>
      <c r="E15" s="49"/>
      <c r="F15" s="39"/>
      <c r="G15" s="31"/>
      <c r="H15" s="39"/>
      <c r="I15" s="31"/>
      <c r="J15" s="39"/>
      <c r="K15" s="31"/>
      <c r="L15" s="39"/>
      <c r="M15" s="31"/>
      <c r="N15" s="39"/>
      <c r="O15" s="31"/>
      <c r="P15" s="39"/>
      <c r="Q15" s="31"/>
      <c r="R15" s="39"/>
      <c r="S15" s="31"/>
    </row>
    <row r="16" spans="1:19" ht="22.5" customHeight="1">
      <c r="A16" s="16" t="s">
        <v>68</v>
      </c>
      <c r="B16" s="16" t="s">
        <v>69</v>
      </c>
      <c r="D16" s="36"/>
      <c r="E16" s="45"/>
      <c r="F16" s="36"/>
      <c r="G16" s="33">
        <v>0</v>
      </c>
      <c r="H16" s="36"/>
      <c r="I16" s="33">
        <v>0</v>
      </c>
      <c r="J16" s="36"/>
      <c r="K16" s="33">
        <v>0</v>
      </c>
      <c r="L16" s="36"/>
      <c r="M16" s="33">
        <v>0</v>
      </c>
      <c r="N16" s="36"/>
      <c r="O16" s="33">
        <v>90292</v>
      </c>
      <c r="P16" s="36"/>
      <c r="Q16" s="33">
        <v>0</v>
      </c>
      <c r="R16" s="36"/>
      <c r="S16" s="33">
        <f>SUM(G16:O16,Q16)</f>
        <v>90292</v>
      </c>
    </row>
    <row r="17" spans="1:19" ht="22.5" customHeight="1">
      <c r="A17" s="16" t="s">
        <v>68</v>
      </c>
      <c r="B17" s="16" t="s">
        <v>92</v>
      </c>
      <c r="D17" s="36"/>
      <c r="E17" s="45"/>
      <c r="F17" s="36"/>
      <c r="G17" s="33">
        <v>0</v>
      </c>
      <c r="H17" s="36"/>
      <c r="I17" s="33">
        <v>0</v>
      </c>
      <c r="J17" s="36"/>
      <c r="K17" s="33">
        <v>0</v>
      </c>
      <c r="L17" s="36"/>
      <c r="M17" s="33">
        <v>0</v>
      </c>
      <c r="N17" s="36"/>
      <c r="O17" s="33">
        <v>0</v>
      </c>
      <c r="P17" s="36"/>
      <c r="Q17" s="33">
        <v>0</v>
      </c>
      <c r="R17" s="36"/>
      <c r="S17" s="33">
        <f>SUM(G17:O17,Q17)</f>
        <v>0</v>
      </c>
    </row>
    <row r="18" spans="1:19" ht="22.5" customHeight="1">
      <c r="A18" s="17" t="s">
        <v>99</v>
      </c>
      <c r="B18" s="34"/>
      <c r="D18" s="39"/>
      <c r="E18" s="49"/>
      <c r="F18" s="39"/>
      <c r="G18" s="35">
        <f>SUM(G16:G17)</f>
        <v>0</v>
      </c>
      <c r="H18" s="39"/>
      <c r="I18" s="35">
        <f>SUM(I16:I17)</f>
        <v>0</v>
      </c>
      <c r="J18" s="39"/>
      <c r="K18" s="35">
        <f>SUM(K16:K17)</f>
        <v>0</v>
      </c>
      <c r="L18" s="39"/>
      <c r="M18" s="35">
        <f>SUM(M16:M17)</f>
        <v>0</v>
      </c>
      <c r="N18" s="39"/>
      <c r="O18" s="35">
        <f>SUM(O16:O17)</f>
        <v>90292</v>
      </c>
      <c r="P18" s="39"/>
      <c r="Q18" s="35">
        <f>SUM(Q16:Q17)</f>
        <v>0</v>
      </c>
      <c r="R18" s="39"/>
      <c r="S18" s="35">
        <f>SUM(S16:S17)</f>
        <v>90292</v>
      </c>
    </row>
    <row r="19" spans="1:19" s="46" customFormat="1" ht="9.9499999999999993" customHeight="1">
      <c r="A19" s="75"/>
      <c r="B19" s="75"/>
      <c r="C19" s="75"/>
      <c r="D19" s="75"/>
      <c r="E19" s="75"/>
      <c r="F19" s="75"/>
      <c r="G19" s="75"/>
      <c r="H19" s="75"/>
      <c r="I19" s="75"/>
      <c r="J19" s="75"/>
      <c r="K19" s="75"/>
      <c r="L19" s="75"/>
      <c r="M19" s="75"/>
      <c r="N19" s="75"/>
      <c r="O19" s="75"/>
      <c r="P19" s="75"/>
      <c r="Q19" s="75"/>
      <c r="R19" s="75"/>
      <c r="S19" s="75"/>
    </row>
    <row r="20" spans="1:19" ht="22.5" customHeight="1" thickBot="1">
      <c r="A20" s="17" t="s">
        <v>162</v>
      </c>
      <c r="B20" s="17"/>
      <c r="C20" s="17"/>
      <c r="D20" s="36"/>
      <c r="E20" s="36"/>
      <c r="F20" s="36"/>
      <c r="G20" s="37">
        <f>SUM(G13,G18)</f>
        <v>14500000</v>
      </c>
      <c r="H20" s="36"/>
      <c r="I20" s="37">
        <f>SUM(I13,I18)</f>
        <v>1531778</v>
      </c>
      <c r="J20" s="36"/>
      <c r="K20" s="37">
        <f>SUM(K13,K18)</f>
        <v>221309</v>
      </c>
      <c r="L20" s="36"/>
      <c r="M20" s="37">
        <f>SUM(M13,M18)</f>
        <v>1450000</v>
      </c>
      <c r="N20" s="36"/>
      <c r="O20" s="37">
        <f>SUM(O13,O18)</f>
        <v>38523242</v>
      </c>
      <c r="P20" s="36"/>
      <c r="Q20" s="37">
        <f>SUM(Q13,Q18)</f>
        <v>-22819</v>
      </c>
      <c r="R20" s="36"/>
      <c r="S20" s="37">
        <f>SUM(S13,S18)</f>
        <v>56203510</v>
      </c>
    </row>
    <row r="21" spans="1:19" s="46" customFormat="1" ht="9.9499999999999993" customHeight="1" thickTop="1">
      <c r="A21" s="75"/>
      <c r="B21" s="75"/>
      <c r="C21" s="75"/>
      <c r="D21" s="75"/>
      <c r="E21" s="75"/>
      <c r="F21" s="75"/>
      <c r="G21" s="75"/>
      <c r="H21" s="75"/>
      <c r="I21" s="75"/>
      <c r="J21" s="75"/>
      <c r="K21" s="75"/>
      <c r="L21" s="75"/>
      <c r="M21" s="75"/>
      <c r="N21" s="75"/>
      <c r="O21" s="75"/>
      <c r="P21" s="75"/>
      <c r="Q21" s="75"/>
      <c r="R21" s="75"/>
      <c r="S21" s="75"/>
    </row>
  </sheetData>
  <mergeCells count="5">
    <mergeCell ref="A1:S1"/>
    <mergeCell ref="A2:S2"/>
    <mergeCell ref="G4:S4"/>
    <mergeCell ref="M6:O6"/>
    <mergeCell ref="G11:S11"/>
  </mergeCells>
  <pageMargins left="0.5" right="0.5" top="0.8" bottom="0.5" header="0.8" footer="0.5"/>
  <pageSetup paperSize="9" scale="88" firstPageNumber="9" orientation="landscape" useFirstPageNumber="1" r:id="rId1"/>
  <headerFooter>
    <oddFooter>&amp;L&amp;"Angsana New,Regular"&amp;15 หมายเหตุประกอบงบการเงินเป็นส่วนหนึ่งของงบการเงินระหว่างกาลนี้
&amp;C&amp;"Angsana New,Regular"&amp;15&amp;P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S30"/>
  <sheetViews>
    <sheetView zoomScaleNormal="100" zoomScaleSheetLayoutView="100" workbookViewId="0">
      <selection sqref="A1:S1"/>
    </sheetView>
  </sheetViews>
  <sheetFormatPr defaultColWidth="9.125" defaultRowHeight="22.5" customHeight="1"/>
  <cols>
    <col min="1" max="2" width="2.375" style="16" customWidth="1"/>
    <col min="3" max="3" width="46.625" style="16" customWidth="1"/>
    <col min="4" max="4" width="1.125" style="38" customWidth="1"/>
    <col min="5" max="5" width="7.125" style="25" customWidth="1"/>
    <col min="6" max="6" width="1.125" style="38" customWidth="1"/>
    <col min="7" max="7" width="13.625" style="16" customWidth="1"/>
    <col min="8" max="8" width="1.125" style="38" customWidth="1"/>
    <col min="9" max="9" width="13.625" style="16" customWidth="1"/>
    <col min="10" max="10" width="1.125" style="38" customWidth="1"/>
    <col min="11" max="11" width="13.625" style="16" customWidth="1"/>
    <col min="12" max="12" width="1.125" style="38" customWidth="1"/>
    <col min="13" max="13" width="13.625" style="38" customWidth="1"/>
    <col min="14" max="14" width="1.125" style="38" customWidth="1"/>
    <col min="15" max="15" width="13.625" style="38" customWidth="1"/>
    <col min="16" max="16" width="1.125" style="38" customWidth="1"/>
    <col min="17" max="17" width="17.625" style="38" customWidth="1"/>
    <col min="18" max="18" width="1.125" style="38" customWidth="1"/>
    <col min="19" max="19" width="13.625" style="38" customWidth="1"/>
    <col min="20" max="16384" width="9.125" style="16"/>
  </cols>
  <sheetData>
    <row r="1" spans="1:19" s="46" customFormat="1" ht="22.5" customHeight="1">
      <c r="A1" s="143" t="s">
        <v>166</v>
      </c>
      <c r="B1" s="143"/>
      <c r="C1" s="143"/>
      <c r="D1" s="143"/>
      <c r="E1" s="143"/>
      <c r="F1" s="143"/>
      <c r="G1" s="143"/>
      <c r="H1" s="143"/>
      <c r="I1" s="143"/>
      <c r="J1" s="143"/>
      <c r="K1" s="143"/>
      <c r="L1" s="143"/>
      <c r="M1" s="143"/>
      <c r="N1" s="143"/>
      <c r="O1" s="143"/>
      <c r="P1" s="143"/>
      <c r="Q1" s="143"/>
      <c r="R1" s="143"/>
      <c r="S1" s="143"/>
    </row>
    <row r="2" spans="1:19" s="46" customFormat="1" ht="22.5" customHeight="1">
      <c r="A2" s="143" t="s">
        <v>96</v>
      </c>
      <c r="B2" s="143"/>
      <c r="C2" s="143"/>
      <c r="D2" s="143"/>
      <c r="E2" s="143"/>
      <c r="F2" s="143"/>
      <c r="G2" s="143"/>
      <c r="H2" s="143"/>
      <c r="I2" s="143"/>
      <c r="J2" s="143"/>
      <c r="K2" s="143"/>
      <c r="L2" s="143"/>
      <c r="M2" s="143"/>
      <c r="N2" s="143"/>
      <c r="O2" s="143"/>
      <c r="P2" s="143"/>
      <c r="Q2" s="143"/>
      <c r="R2" s="143"/>
      <c r="S2" s="143"/>
    </row>
    <row r="3" spans="1:19" s="46" customFormat="1" ht="9.9499999999999993" customHeight="1">
      <c r="A3" s="75"/>
      <c r="B3" s="75"/>
      <c r="C3" s="75"/>
      <c r="D3" s="75"/>
      <c r="E3" s="75"/>
      <c r="F3" s="75"/>
      <c r="G3" s="75"/>
      <c r="H3" s="75"/>
      <c r="I3" s="75"/>
      <c r="J3" s="75"/>
      <c r="K3" s="75"/>
      <c r="L3" s="75"/>
      <c r="M3" s="75"/>
      <c r="N3" s="75"/>
      <c r="O3" s="75"/>
      <c r="P3" s="75"/>
      <c r="Q3" s="75"/>
      <c r="R3" s="75"/>
      <c r="S3" s="75"/>
    </row>
    <row r="4" spans="1:19" ht="22.5" customHeight="1">
      <c r="D4" s="40"/>
      <c r="F4" s="40"/>
      <c r="G4" s="141" t="s">
        <v>70</v>
      </c>
      <c r="H4" s="141"/>
      <c r="I4" s="141"/>
      <c r="J4" s="141"/>
      <c r="K4" s="141"/>
      <c r="L4" s="141"/>
      <c r="M4" s="141"/>
      <c r="N4" s="141"/>
      <c r="O4" s="141"/>
      <c r="P4" s="141"/>
      <c r="Q4" s="141"/>
      <c r="R4" s="141"/>
      <c r="S4" s="141"/>
    </row>
    <row r="5" spans="1:19" ht="22.5" customHeight="1">
      <c r="D5" s="40"/>
      <c r="F5" s="40"/>
      <c r="G5" s="76"/>
      <c r="H5" s="40"/>
      <c r="I5" s="76"/>
      <c r="J5" s="40"/>
      <c r="K5" s="76"/>
      <c r="L5" s="40"/>
      <c r="M5" s="76"/>
      <c r="N5" s="40"/>
      <c r="O5" s="76"/>
      <c r="P5" s="40"/>
      <c r="Q5" s="73" t="s">
        <v>115</v>
      </c>
      <c r="R5" s="40"/>
      <c r="S5" s="76"/>
    </row>
    <row r="6" spans="1:19" ht="22.5" customHeight="1">
      <c r="D6" s="40"/>
      <c r="F6" s="40"/>
      <c r="G6" s="27"/>
      <c r="H6" s="40"/>
      <c r="I6" s="27"/>
      <c r="J6" s="40"/>
      <c r="K6" s="27"/>
      <c r="L6" s="40"/>
      <c r="M6" s="142" t="s">
        <v>41</v>
      </c>
      <c r="N6" s="142"/>
      <c r="O6" s="142"/>
      <c r="P6" s="40"/>
      <c r="Q6" s="77" t="s">
        <v>116</v>
      </c>
      <c r="R6" s="40"/>
      <c r="S6" s="27"/>
    </row>
    <row r="7" spans="1:19" ht="22.5" customHeight="1">
      <c r="A7" s="25"/>
      <c r="B7" s="25"/>
      <c r="C7" s="25"/>
      <c r="D7" s="16"/>
      <c r="F7" s="16"/>
      <c r="H7" s="16"/>
      <c r="J7" s="16"/>
      <c r="L7" s="16"/>
      <c r="M7" s="16"/>
      <c r="N7" s="16"/>
      <c r="O7" s="16"/>
      <c r="P7" s="16"/>
      <c r="Q7" s="73" t="s">
        <v>110</v>
      </c>
      <c r="R7" s="16"/>
      <c r="S7" s="16"/>
    </row>
    <row r="8" spans="1:19" ht="22.5" customHeight="1">
      <c r="A8" s="25"/>
      <c r="B8" s="25"/>
      <c r="C8" s="25"/>
      <c r="D8" s="29"/>
      <c r="F8" s="29"/>
      <c r="G8" s="28"/>
      <c r="H8" s="29"/>
      <c r="I8" s="28"/>
      <c r="J8" s="29"/>
      <c r="K8" s="25" t="s">
        <v>90</v>
      </c>
      <c r="L8" s="29"/>
      <c r="M8" s="28"/>
      <c r="N8" s="29"/>
      <c r="O8" s="28"/>
      <c r="P8" s="29"/>
      <c r="Q8" s="72" t="s">
        <v>111</v>
      </c>
      <c r="R8" s="29"/>
      <c r="S8" s="28"/>
    </row>
    <row r="9" spans="1:19" ht="22.5" customHeight="1">
      <c r="A9" s="25"/>
      <c r="B9" s="25"/>
      <c r="C9" s="25"/>
      <c r="D9" s="29"/>
      <c r="F9" s="29"/>
      <c r="G9" s="28" t="s">
        <v>60</v>
      </c>
      <c r="H9" s="29"/>
      <c r="I9" s="25"/>
      <c r="J9" s="29"/>
      <c r="K9" s="25" t="s">
        <v>89</v>
      </c>
      <c r="L9" s="29"/>
      <c r="M9" s="25" t="s">
        <v>61</v>
      </c>
      <c r="N9" s="29"/>
      <c r="O9" s="28"/>
      <c r="P9" s="29"/>
      <c r="Q9" s="72" t="s">
        <v>112</v>
      </c>
      <c r="R9" s="29"/>
      <c r="S9" s="28" t="s">
        <v>58</v>
      </c>
    </row>
    <row r="10" spans="1:19" ht="22.5" customHeight="1">
      <c r="A10" s="25"/>
      <c r="B10" s="25"/>
      <c r="C10" s="25"/>
      <c r="D10" s="29"/>
      <c r="E10" s="62" t="s">
        <v>5</v>
      </c>
      <c r="F10" s="29"/>
      <c r="G10" s="28" t="s">
        <v>63</v>
      </c>
      <c r="H10" s="29"/>
      <c r="I10" s="28" t="s">
        <v>64</v>
      </c>
      <c r="J10" s="29"/>
      <c r="K10" s="28" t="s">
        <v>87</v>
      </c>
      <c r="L10" s="29"/>
      <c r="M10" s="28" t="s">
        <v>65</v>
      </c>
      <c r="N10" s="29"/>
      <c r="O10" s="28" t="s">
        <v>42</v>
      </c>
      <c r="P10" s="29"/>
      <c r="Q10" s="73" t="s">
        <v>113</v>
      </c>
      <c r="R10" s="29"/>
      <c r="S10" s="28" t="s">
        <v>67</v>
      </c>
    </row>
    <row r="11" spans="1:19" ht="22.5" customHeight="1">
      <c r="A11" s="17"/>
      <c r="B11" s="17"/>
      <c r="C11" s="17"/>
      <c r="D11" s="36"/>
      <c r="F11" s="36"/>
      <c r="G11" s="144" t="s">
        <v>97</v>
      </c>
      <c r="H11" s="144"/>
      <c r="I11" s="144"/>
      <c r="J11" s="144"/>
      <c r="K11" s="144"/>
      <c r="L11" s="144"/>
      <c r="M11" s="144"/>
      <c r="N11" s="144"/>
      <c r="O11" s="144"/>
      <c r="P11" s="144"/>
      <c r="Q11" s="144"/>
      <c r="R11" s="144"/>
      <c r="S11" s="144"/>
    </row>
    <row r="12" spans="1:19" ht="22.5" customHeight="1">
      <c r="A12" s="26" t="s">
        <v>190</v>
      </c>
      <c r="B12" s="17"/>
      <c r="C12" s="17"/>
      <c r="D12" s="31"/>
      <c r="E12" s="29"/>
      <c r="F12" s="31"/>
      <c r="G12" s="31"/>
      <c r="H12" s="31"/>
      <c r="I12" s="31"/>
      <c r="J12" s="31"/>
      <c r="K12" s="31"/>
      <c r="L12" s="31"/>
      <c r="M12" s="31"/>
      <c r="N12" s="31"/>
      <c r="O12" s="31"/>
      <c r="P12" s="31"/>
      <c r="Q12" s="31"/>
      <c r="R12" s="31"/>
      <c r="S12" s="33"/>
    </row>
    <row r="13" spans="1:19" ht="22.5" customHeight="1">
      <c r="A13" s="26" t="s">
        <v>215</v>
      </c>
      <c r="B13" s="17"/>
      <c r="C13" s="17"/>
      <c r="D13" s="31"/>
      <c r="E13" s="29"/>
      <c r="F13" s="31"/>
      <c r="G13" s="31">
        <v>14500000</v>
      </c>
      <c r="H13" s="31"/>
      <c r="I13" s="31">
        <v>1531778</v>
      </c>
      <c r="J13" s="31"/>
      <c r="K13" s="31">
        <v>221309</v>
      </c>
      <c r="L13" s="31"/>
      <c r="M13" s="31">
        <v>1450000</v>
      </c>
      <c r="N13" s="31"/>
      <c r="O13" s="31">
        <v>37887722</v>
      </c>
      <c r="P13" s="31"/>
      <c r="Q13" s="31">
        <v>-27206</v>
      </c>
      <c r="R13" s="31"/>
      <c r="S13" s="31">
        <f>SUM(G13:O13,Q13)</f>
        <v>55563603</v>
      </c>
    </row>
    <row r="14" spans="1:19" ht="22.5" customHeight="1">
      <c r="A14" s="78" t="s">
        <v>134</v>
      </c>
      <c r="B14" s="17"/>
      <c r="C14" s="17"/>
      <c r="D14" s="31"/>
      <c r="E14" s="92">
        <v>3</v>
      </c>
      <c r="F14" s="31"/>
      <c r="G14" s="33">
        <v>0</v>
      </c>
      <c r="H14" s="33"/>
      <c r="I14" s="33">
        <v>0</v>
      </c>
      <c r="J14" s="33"/>
      <c r="K14" s="33">
        <v>0</v>
      </c>
      <c r="L14" s="33"/>
      <c r="M14" s="33">
        <v>0</v>
      </c>
      <c r="N14" s="33"/>
      <c r="O14" s="33">
        <v>-12547</v>
      </c>
      <c r="P14" s="33"/>
      <c r="Q14" s="33">
        <v>0</v>
      </c>
      <c r="R14" s="33"/>
      <c r="S14" s="33">
        <f>SUM(G14:O14,Q14)</f>
        <v>-12547</v>
      </c>
    </row>
    <row r="15" spans="1:19" ht="22.5" customHeight="1">
      <c r="A15" s="17" t="s">
        <v>165</v>
      </c>
      <c r="B15" s="17"/>
      <c r="C15" s="17"/>
      <c r="D15" s="39"/>
      <c r="E15" s="29"/>
      <c r="F15" s="39"/>
      <c r="G15" s="86">
        <f>SUM(G13:G14)</f>
        <v>14500000</v>
      </c>
      <c r="H15" s="39"/>
      <c r="I15" s="86">
        <f>SUM(I13:I14)</f>
        <v>1531778</v>
      </c>
      <c r="J15" s="39"/>
      <c r="K15" s="86">
        <f>SUM(K13:K14)</f>
        <v>221309</v>
      </c>
      <c r="L15" s="39"/>
      <c r="M15" s="86">
        <f>SUM(M13:M14)</f>
        <v>1450000</v>
      </c>
      <c r="N15" s="39"/>
      <c r="O15" s="86">
        <f>SUM(O13:O14)</f>
        <v>37875175</v>
      </c>
      <c r="P15" s="39"/>
      <c r="Q15" s="86">
        <f>SUM(Q13:Q14)</f>
        <v>-27206</v>
      </c>
      <c r="R15" s="39"/>
      <c r="S15" s="86">
        <f>SUM(S13:S14)</f>
        <v>55551056</v>
      </c>
    </row>
    <row r="16" spans="1:19" ht="9.9499999999999993" customHeight="1">
      <c r="A16" s="80"/>
      <c r="B16" s="80"/>
      <c r="C16" s="80"/>
      <c r="D16" s="80"/>
      <c r="E16" s="80"/>
      <c r="F16" s="80"/>
      <c r="G16" s="80"/>
      <c r="H16" s="80"/>
      <c r="I16" s="80"/>
      <c r="J16" s="80"/>
      <c r="K16" s="80"/>
      <c r="L16" s="80"/>
      <c r="M16" s="80"/>
      <c r="N16" s="80"/>
      <c r="O16" s="80"/>
      <c r="P16" s="80"/>
      <c r="Q16" s="80"/>
      <c r="R16" s="80"/>
      <c r="S16" s="80"/>
    </row>
    <row r="17" spans="1:19" ht="22.5" customHeight="1">
      <c r="A17" s="80" t="s">
        <v>202</v>
      </c>
      <c r="B17" s="80"/>
      <c r="C17" s="80"/>
      <c r="D17" s="80"/>
      <c r="E17" s="80"/>
      <c r="F17" s="80"/>
      <c r="G17" s="80"/>
      <c r="H17" s="80"/>
      <c r="I17" s="80"/>
      <c r="J17" s="80"/>
      <c r="K17" s="80"/>
      <c r="L17" s="80"/>
      <c r="M17" s="80"/>
      <c r="N17" s="80"/>
      <c r="O17" s="80"/>
      <c r="P17" s="80"/>
      <c r="Q17" s="80"/>
      <c r="R17" s="80"/>
      <c r="S17" s="80"/>
    </row>
    <row r="18" spans="1:19" ht="22.5" customHeight="1">
      <c r="A18" s="80" t="s">
        <v>211</v>
      </c>
      <c r="B18" s="81" t="s">
        <v>212</v>
      </c>
      <c r="C18" s="80"/>
      <c r="D18" s="80"/>
      <c r="E18" s="80"/>
      <c r="F18" s="80"/>
      <c r="G18" s="80"/>
      <c r="H18" s="80"/>
      <c r="I18" s="80"/>
      <c r="J18" s="80"/>
      <c r="K18" s="80"/>
      <c r="L18" s="80"/>
      <c r="M18" s="80"/>
      <c r="N18" s="80"/>
      <c r="O18" s="80"/>
      <c r="P18" s="80"/>
      <c r="Q18" s="80"/>
      <c r="R18" s="80"/>
      <c r="S18" s="80"/>
    </row>
    <row r="19" spans="1:19" ht="22.5" customHeight="1">
      <c r="A19" s="80" t="s">
        <v>211</v>
      </c>
      <c r="B19" s="82" t="s">
        <v>213</v>
      </c>
      <c r="C19" s="80"/>
      <c r="D19" s="80"/>
      <c r="E19" s="92">
        <v>12</v>
      </c>
      <c r="F19" s="80"/>
      <c r="G19" s="85">
        <v>0</v>
      </c>
      <c r="H19" s="85"/>
      <c r="I19" s="85">
        <v>0</v>
      </c>
      <c r="J19" s="85"/>
      <c r="K19" s="85">
        <v>0</v>
      </c>
      <c r="L19" s="85"/>
      <c r="M19" s="85">
        <v>0</v>
      </c>
      <c r="N19" s="85"/>
      <c r="O19" s="85">
        <v>-1812500</v>
      </c>
      <c r="P19" s="85"/>
      <c r="Q19" s="85">
        <v>0</v>
      </c>
      <c r="R19" s="85"/>
      <c r="S19" s="44">
        <f>SUM(G19:O19,Q19)</f>
        <v>-1812500</v>
      </c>
    </row>
    <row r="20" spans="1:19" ht="22.5" customHeight="1">
      <c r="A20" s="80" t="s">
        <v>211</v>
      </c>
      <c r="B20" s="81" t="s">
        <v>214</v>
      </c>
      <c r="C20" s="80"/>
      <c r="D20" s="80"/>
      <c r="E20" s="80"/>
      <c r="F20" s="80"/>
      <c r="G20" s="84">
        <f>SUM(G19)</f>
        <v>0</v>
      </c>
      <c r="H20" s="83"/>
      <c r="I20" s="84">
        <f>SUM(I19)</f>
        <v>0</v>
      </c>
      <c r="J20" s="83"/>
      <c r="K20" s="84">
        <f>SUM(K19)</f>
        <v>0</v>
      </c>
      <c r="L20" s="83"/>
      <c r="M20" s="84">
        <f>SUM(M19)</f>
        <v>0</v>
      </c>
      <c r="N20" s="83"/>
      <c r="O20" s="84">
        <f>SUM(O19)</f>
        <v>-1812500</v>
      </c>
      <c r="P20" s="83"/>
      <c r="Q20" s="84">
        <f>SUM(Q19)</f>
        <v>0</v>
      </c>
      <c r="R20" s="83"/>
      <c r="S20" s="84">
        <f>SUM(S19)</f>
        <v>-1812500</v>
      </c>
    </row>
    <row r="21" spans="1:19" ht="9.9499999999999993" customHeight="1">
      <c r="A21" s="80"/>
      <c r="B21" s="80"/>
      <c r="C21" s="80"/>
      <c r="D21" s="80"/>
      <c r="E21" s="80"/>
      <c r="F21" s="80"/>
      <c r="G21" s="80"/>
      <c r="H21" s="80"/>
      <c r="I21" s="80"/>
      <c r="J21" s="80"/>
      <c r="K21" s="80"/>
      <c r="L21" s="80"/>
      <c r="M21" s="80"/>
      <c r="N21" s="80"/>
      <c r="O21" s="80"/>
      <c r="P21" s="80"/>
      <c r="Q21" s="80"/>
      <c r="R21" s="80"/>
      <c r="S21" s="80"/>
    </row>
    <row r="22" spans="1:19" ht="22.5" customHeight="1">
      <c r="A22" s="106" t="s">
        <v>241</v>
      </c>
      <c r="B22" s="80"/>
      <c r="C22" s="80"/>
      <c r="D22" s="80"/>
      <c r="E22" s="80"/>
      <c r="F22" s="80"/>
      <c r="G22" s="133">
        <f>G20</f>
        <v>0</v>
      </c>
      <c r="H22" s="80"/>
      <c r="I22" s="133">
        <f>I20</f>
        <v>0</v>
      </c>
      <c r="J22" s="80"/>
      <c r="K22" s="133">
        <f>K20</f>
        <v>0</v>
      </c>
      <c r="L22" s="80"/>
      <c r="M22" s="133">
        <f>M20</f>
        <v>0</v>
      </c>
      <c r="N22" s="80"/>
      <c r="O22" s="133">
        <f>O20</f>
        <v>-1812500</v>
      </c>
      <c r="P22" s="80"/>
      <c r="Q22" s="133">
        <f>Q20</f>
        <v>0</v>
      </c>
      <c r="R22" s="80"/>
      <c r="S22" s="133">
        <f>S20</f>
        <v>-1812500</v>
      </c>
    </row>
    <row r="23" spans="1:19" ht="9.9499999999999993" customHeight="1">
      <c r="A23" s="80"/>
      <c r="B23" s="80"/>
      <c r="C23" s="80"/>
      <c r="D23" s="80"/>
      <c r="E23" s="80"/>
      <c r="F23" s="80"/>
      <c r="G23" s="80"/>
      <c r="H23" s="80"/>
      <c r="I23" s="80"/>
      <c r="J23" s="80"/>
      <c r="K23" s="80"/>
      <c r="L23" s="80"/>
      <c r="M23" s="80"/>
      <c r="N23" s="80"/>
      <c r="O23" s="80"/>
      <c r="P23" s="80"/>
      <c r="Q23" s="80"/>
      <c r="R23" s="80"/>
      <c r="S23" s="80"/>
    </row>
    <row r="24" spans="1:19" ht="22.5" customHeight="1">
      <c r="A24" s="17" t="s">
        <v>100</v>
      </c>
      <c r="B24" s="34"/>
      <c r="D24" s="39"/>
      <c r="E24" s="29"/>
      <c r="F24" s="39"/>
      <c r="G24" s="31"/>
      <c r="H24" s="39"/>
      <c r="I24" s="31"/>
      <c r="J24" s="39"/>
      <c r="K24" s="31"/>
      <c r="L24" s="39"/>
      <c r="M24" s="31"/>
      <c r="N24" s="39"/>
      <c r="O24" s="31"/>
      <c r="P24" s="39"/>
      <c r="Q24" s="31"/>
      <c r="R24" s="39"/>
      <c r="S24" s="31"/>
    </row>
    <row r="25" spans="1:19" ht="22.5" customHeight="1">
      <c r="A25" s="16" t="s">
        <v>68</v>
      </c>
      <c r="B25" s="16" t="s">
        <v>69</v>
      </c>
      <c r="D25" s="36"/>
      <c r="F25" s="36"/>
      <c r="G25" s="33">
        <v>0</v>
      </c>
      <c r="H25" s="36"/>
      <c r="I25" s="33">
        <v>0</v>
      </c>
      <c r="J25" s="36"/>
      <c r="K25" s="33">
        <v>0</v>
      </c>
      <c r="L25" s="36"/>
      <c r="M25" s="33">
        <v>0</v>
      </c>
      <c r="N25" s="36"/>
      <c r="O25" s="33">
        <v>581222</v>
      </c>
      <c r="P25" s="36"/>
      <c r="Q25" s="33">
        <v>0</v>
      </c>
      <c r="R25" s="36"/>
      <c r="S25" s="33">
        <f>SUM(G25:O25,Q25)</f>
        <v>581222</v>
      </c>
    </row>
    <row r="26" spans="1:19" ht="22.5" customHeight="1">
      <c r="A26" s="16" t="s">
        <v>68</v>
      </c>
      <c r="B26" s="16" t="s">
        <v>92</v>
      </c>
      <c r="D26" s="36"/>
      <c r="F26" s="36"/>
      <c r="G26" s="33">
        <v>0</v>
      </c>
      <c r="H26" s="36"/>
      <c r="I26" s="33">
        <v>0</v>
      </c>
      <c r="J26" s="36"/>
      <c r="K26" s="33">
        <v>0</v>
      </c>
      <c r="L26" s="36"/>
      <c r="M26" s="33">
        <v>0</v>
      </c>
      <c r="N26" s="36"/>
      <c r="O26" s="33">
        <v>0</v>
      </c>
      <c r="P26" s="36"/>
      <c r="Q26" s="33">
        <v>-15469</v>
      </c>
      <c r="R26" s="36"/>
      <c r="S26" s="33">
        <f>SUM(G26:O26,Q26)</f>
        <v>-15469</v>
      </c>
    </row>
    <row r="27" spans="1:19" ht="22.5" customHeight="1">
      <c r="A27" s="17" t="s">
        <v>99</v>
      </c>
      <c r="B27" s="34"/>
      <c r="D27" s="39"/>
      <c r="E27" s="29"/>
      <c r="F27" s="39"/>
      <c r="G27" s="35">
        <f>SUM(G25:G26)</f>
        <v>0</v>
      </c>
      <c r="H27" s="39"/>
      <c r="I27" s="35">
        <f>SUM(I25:I26)</f>
        <v>0</v>
      </c>
      <c r="J27" s="39"/>
      <c r="K27" s="35">
        <f>SUM(K25:K26)</f>
        <v>0</v>
      </c>
      <c r="L27" s="39"/>
      <c r="M27" s="35">
        <f>SUM(M25:M26)</f>
        <v>0</v>
      </c>
      <c r="N27" s="39"/>
      <c r="O27" s="35">
        <f>SUM(O25:O26)</f>
        <v>581222</v>
      </c>
      <c r="P27" s="39"/>
      <c r="Q27" s="35">
        <f>SUM(Q25:Q26)</f>
        <v>-15469</v>
      </c>
      <c r="R27" s="39"/>
      <c r="S27" s="35">
        <f>SUM(S25:S26)</f>
        <v>565753</v>
      </c>
    </row>
    <row r="28" spans="1:19" ht="9.9499999999999993" customHeight="1">
      <c r="A28" s="80"/>
      <c r="B28" s="80"/>
      <c r="C28" s="80"/>
      <c r="D28" s="80"/>
      <c r="E28" s="80"/>
      <c r="F28" s="80"/>
      <c r="G28" s="80"/>
      <c r="H28" s="80"/>
      <c r="I28" s="80"/>
      <c r="J28" s="80"/>
      <c r="K28" s="80"/>
      <c r="L28" s="80"/>
      <c r="M28" s="80"/>
      <c r="N28" s="80"/>
      <c r="O28" s="80"/>
      <c r="P28" s="80"/>
      <c r="Q28" s="80"/>
      <c r="R28" s="80"/>
      <c r="S28" s="80"/>
    </row>
    <row r="29" spans="1:19" ht="22.5" customHeight="1" thickBot="1">
      <c r="A29" s="17" t="s">
        <v>164</v>
      </c>
      <c r="B29" s="17"/>
      <c r="C29" s="17"/>
      <c r="D29" s="36"/>
      <c r="F29" s="36"/>
      <c r="G29" s="37">
        <f>SUM(G15,G22,G27)</f>
        <v>14500000</v>
      </c>
      <c r="H29" s="36"/>
      <c r="I29" s="37">
        <f>SUM(I15,I22,I27)</f>
        <v>1531778</v>
      </c>
      <c r="J29" s="36"/>
      <c r="K29" s="37">
        <f>SUM(K15,K22,K27)</f>
        <v>221309</v>
      </c>
      <c r="L29" s="36"/>
      <c r="M29" s="37">
        <f>SUM(M15,M22,M27)</f>
        <v>1450000</v>
      </c>
      <c r="N29" s="36"/>
      <c r="O29" s="37">
        <f>SUM(O15,O22,O27)</f>
        <v>36643897</v>
      </c>
      <c r="P29" s="36"/>
      <c r="Q29" s="37">
        <f>SUM(Q15,Q22,Q27)</f>
        <v>-42675</v>
      </c>
      <c r="R29" s="36"/>
      <c r="S29" s="37">
        <f>SUM(S15,S22,S27)</f>
        <v>54304309</v>
      </c>
    </row>
    <row r="30" spans="1:19" ht="9.9499999999999993" customHeight="1" thickTop="1">
      <c r="A30" s="80"/>
      <c r="B30" s="80"/>
      <c r="C30" s="80"/>
      <c r="D30" s="80"/>
      <c r="E30" s="80"/>
      <c r="F30" s="80"/>
      <c r="G30" s="80"/>
      <c r="H30" s="80"/>
      <c r="I30" s="80"/>
      <c r="J30" s="80"/>
      <c r="K30" s="80"/>
      <c r="L30" s="80"/>
      <c r="M30" s="80"/>
      <c r="N30" s="80"/>
      <c r="O30" s="80"/>
      <c r="P30" s="80"/>
      <c r="Q30" s="80"/>
      <c r="R30" s="80"/>
      <c r="S30" s="80"/>
    </row>
  </sheetData>
  <mergeCells count="5">
    <mergeCell ref="A1:S1"/>
    <mergeCell ref="A2:S2"/>
    <mergeCell ref="G4:S4"/>
    <mergeCell ref="M6:O6"/>
    <mergeCell ref="G11:S11"/>
  </mergeCells>
  <pageMargins left="0.5" right="0.5" top="0.8" bottom="0.5" header="0.8" footer="0.5"/>
  <pageSetup paperSize="9" scale="76" firstPageNumber="10" orientation="landscape" useFirstPageNumber="1" r:id="rId1"/>
  <headerFooter>
    <oddFooter>&amp;L&amp;"Angsana New,Regular"&amp;15 หมายเหตุประกอบงบการเงินเป็นส่วนหนึ่งของงบการเงินระหว่างกาลนี้
&amp;C&amp;"Angsana New,Regular"&amp;15&amp;P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M84"/>
  <sheetViews>
    <sheetView zoomScaleNormal="100" zoomScaleSheetLayoutView="100" workbookViewId="0"/>
  </sheetViews>
  <sheetFormatPr defaultColWidth="9.125" defaultRowHeight="22.5" customHeight="1"/>
  <cols>
    <col min="1" max="2" width="2.625" style="114" customWidth="1"/>
    <col min="3" max="3" width="43.625" style="114" customWidth="1"/>
    <col min="4" max="4" width="1.125" style="114" customWidth="1"/>
    <col min="5" max="5" width="8.125" style="132" customWidth="1"/>
    <col min="6" max="6" width="1.125" style="114" customWidth="1"/>
    <col min="7" max="7" width="12.125" style="131" customWidth="1"/>
    <col min="8" max="8" width="1.125" style="114" customWidth="1"/>
    <col min="9" max="9" width="12.125" style="131" customWidth="1"/>
    <col min="10" max="10" width="1.125" style="114" customWidth="1"/>
    <col min="11" max="11" width="12.125" style="131" customWidth="1"/>
    <col min="12" max="12" width="1.125" style="114" customWidth="1"/>
    <col min="13" max="13" width="12.125" style="131" customWidth="1"/>
    <col min="14" max="16384" width="9.125" style="114"/>
  </cols>
  <sheetData>
    <row r="1" spans="1:13" s="46" customFormat="1" ht="22.5" customHeight="1">
      <c r="A1" s="127" t="s">
        <v>166</v>
      </c>
      <c r="B1" s="127"/>
      <c r="C1" s="127"/>
      <c r="D1" s="127"/>
      <c r="E1" s="127"/>
      <c r="F1" s="127"/>
      <c r="G1" s="127"/>
      <c r="H1" s="127"/>
      <c r="I1" s="127"/>
      <c r="J1" s="127"/>
      <c r="K1" s="127"/>
      <c r="L1" s="127"/>
      <c r="M1" s="127"/>
    </row>
    <row r="2" spans="1:13" s="16" customFormat="1" ht="22.5" customHeight="1">
      <c r="A2" s="145" t="s">
        <v>98</v>
      </c>
      <c r="B2" s="145"/>
      <c r="C2" s="145"/>
      <c r="D2" s="145"/>
      <c r="E2" s="145"/>
      <c r="F2" s="145"/>
      <c r="G2" s="145"/>
      <c r="H2" s="145"/>
      <c r="I2" s="145"/>
      <c r="J2" s="145"/>
      <c r="K2" s="145"/>
      <c r="L2" s="145"/>
      <c r="M2" s="145"/>
    </row>
    <row r="3" spans="1:13" s="46" customFormat="1" ht="9" customHeight="1">
      <c r="A3" s="128"/>
      <c r="B3" s="128"/>
      <c r="C3" s="128"/>
      <c r="D3" s="115"/>
      <c r="E3" s="36"/>
      <c r="F3" s="115"/>
      <c r="G3" s="128"/>
      <c r="H3" s="115"/>
      <c r="I3" s="128"/>
      <c r="J3" s="115"/>
      <c r="K3" s="128"/>
      <c r="L3" s="115"/>
      <c r="M3" s="128"/>
    </row>
    <row r="4" spans="1:13" s="16" customFormat="1" ht="22.5" customHeight="1">
      <c r="A4" s="26"/>
      <c r="B4" s="26"/>
      <c r="C4" s="26"/>
      <c r="D4" s="78"/>
      <c r="E4" s="119"/>
      <c r="F4" s="78"/>
      <c r="G4" s="148" t="s">
        <v>1</v>
      </c>
      <c r="H4" s="148"/>
      <c r="I4" s="148"/>
      <c r="J4" s="78"/>
      <c r="K4" s="148" t="s">
        <v>2</v>
      </c>
      <c r="L4" s="148"/>
      <c r="M4" s="148"/>
    </row>
    <row r="5" spans="1:13" s="16" customFormat="1" ht="22.5" customHeight="1">
      <c r="A5" s="26"/>
      <c r="B5" s="26"/>
      <c r="C5" s="26"/>
      <c r="D5" s="78"/>
      <c r="E5" s="119"/>
      <c r="F5" s="78"/>
      <c r="G5" s="146" t="s">
        <v>108</v>
      </c>
      <c r="H5" s="146"/>
      <c r="I5" s="146"/>
      <c r="J5" s="78"/>
      <c r="K5" s="146" t="s">
        <v>108</v>
      </c>
      <c r="L5" s="146"/>
      <c r="M5" s="146"/>
    </row>
    <row r="6" spans="1:13" s="16" customFormat="1" ht="22.5" customHeight="1">
      <c r="A6" s="17"/>
      <c r="B6" s="17"/>
      <c r="C6" s="17"/>
      <c r="E6" s="119"/>
      <c r="G6" s="146" t="s">
        <v>161</v>
      </c>
      <c r="H6" s="146"/>
      <c r="I6" s="146"/>
      <c r="K6" s="146" t="s">
        <v>161</v>
      </c>
      <c r="L6" s="146"/>
      <c r="M6" s="146"/>
    </row>
    <row r="7" spans="1:13" s="16" customFormat="1" ht="22.5" customHeight="1">
      <c r="A7" s="17"/>
      <c r="C7" s="17"/>
      <c r="D7" s="65"/>
      <c r="E7" s="10" t="s">
        <v>5</v>
      </c>
      <c r="F7" s="65"/>
      <c r="G7" s="117">
        <v>2563</v>
      </c>
      <c r="H7" s="65"/>
      <c r="I7" s="117">
        <v>2562</v>
      </c>
      <c r="J7" s="65"/>
      <c r="K7" s="117">
        <v>2563</v>
      </c>
      <c r="L7" s="65"/>
      <c r="M7" s="117">
        <v>2562</v>
      </c>
    </row>
    <row r="8" spans="1:13" s="16" customFormat="1" ht="22.5" customHeight="1">
      <c r="A8" s="17"/>
      <c r="C8" s="17" t="s">
        <v>117</v>
      </c>
      <c r="E8" s="119"/>
      <c r="G8" s="147" t="s">
        <v>93</v>
      </c>
      <c r="H8" s="147"/>
      <c r="I8" s="147"/>
      <c r="J8" s="147"/>
      <c r="K8" s="147"/>
      <c r="L8" s="147"/>
      <c r="M8" s="147"/>
    </row>
    <row r="9" spans="1:13" s="16" customFormat="1" ht="22.5" customHeight="1">
      <c r="A9" s="32" t="s">
        <v>71</v>
      </c>
      <c r="D9" s="12"/>
      <c r="E9" s="119"/>
      <c r="F9" s="12"/>
      <c r="G9" s="36"/>
      <c r="H9" s="12"/>
      <c r="I9" s="36"/>
      <c r="J9" s="12"/>
      <c r="K9" s="120"/>
      <c r="L9" s="12"/>
      <c r="M9" s="120"/>
    </row>
    <row r="10" spans="1:13" s="16" customFormat="1" ht="22.5" customHeight="1">
      <c r="A10" s="16" t="s">
        <v>95</v>
      </c>
      <c r="D10" s="36"/>
      <c r="E10" s="119"/>
      <c r="F10" s="36"/>
      <c r="G10" s="118">
        <v>1360827</v>
      </c>
      <c r="H10" s="36"/>
      <c r="I10" s="118">
        <v>1741260</v>
      </c>
      <c r="J10" s="36"/>
      <c r="K10" s="42">
        <v>581222</v>
      </c>
      <c r="L10" s="36"/>
      <c r="M10" s="42">
        <v>90292</v>
      </c>
    </row>
    <row r="11" spans="1:13" s="16" customFormat="1" ht="22.5" customHeight="1">
      <c r="A11" s="41" t="s">
        <v>118</v>
      </c>
      <c r="D11" s="36"/>
      <c r="E11" s="119"/>
      <c r="F11" s="36"/>
      <c r="G11" s="118"/>
      <c r="H11" s="36"/>
      <c r="I11" s="118"/>
      <c r="J11" s="36"/>
      <c r="K11" s="42"/>
      <c r="L11" s="36"/>
      <c r="M11" s="42"/>
    </row>
    <row r="12" spans="1:13" s="16" customFormat="1" ht="22.5" customHeight="1">
      <c r="A12" s="1" t="s">
        <v>220</v>
      </c>
      <c r="D12" s="45"/>
      <c r="E12" s="119"/>
      <c r="F12" s="45"/>
      <c r="G12" s="118">
        <v>150969</v>
      </c>
      <c r="H12" s="45"/>
      <c r="I12" s="118">
        <v>300488</v>
      </c>
      <c r="J12" s="45"/>
      <c r="K12" s="42">
        <v>1470</v>
      </c>
      <c r="L12" s="45"/>
      <c r="M12" s="42">
        <v>5432</v>
      </c>
    </row>
    <row r="13" spans="1:13" s="16" customFormat="1" ht="22.5" customHeight="1">
      <c r="A13" s="16" t="s">
        <v>54</v>
      </c>
      <c r="D13" s="36"/>
      <c r="E13" s="10"/>
      <c r="F13" s="36"/>
      <c r="G13" s="118">
        <v>360434</v>
      </c>
      <c r="H13" s="36"/>
      <c r="I13" s="118">
        <v>375554</v>
      </c>
      <c r="J13" s="36"/>
      <c r="K13" s="42">
        <v>771</v>
      </c>
      <c r="L13" s="36"/>
      <c r="M13" s="42">
        <v>0</v>
      </c>
    </row>
    <row r="14" spans="1:13" s="16" customFormat="1" ht="22.5" customHeight="1">
      <c r="A14" s="16" t="s">
        <v>72</v>
      </c>
      <c r="D14" s="36"/>
      <c r="E14" s="10"/>
      <c r="F14" s="36"/>
      <c r="G14" s="118">
        <v>351630</v>
      </c>
      <c r="H14" s="36"/>
      <c r="I14" s="118">
        <v>299702</v>
      </c>
      <c r="J14" s="36"/>
      <c r="K14" s="42">
        <v>9029</v>
      </c>
      <c r="L14" s="36"/>
      <c r="M14" s="42">
        <v>6387</v>
      </c>
    </row>
    <row r="15" spans="1:13" s="16" customFormat="1" ht="22.5" customHeight="1">
      <c r="A15" s="1" t="s">
        <v>73</v>
      </c>
      <c r="D15" s="36"/>
      <c r="E15" s="119"/>
      <c r="F15" s="36"/>
      <c r="G15" s="118">
        <v>88847</v>
      </c>
      <c r="H15" s="36"/>
      <c r="I15" s="118">
        <v>65626</v>
      </c>
      <c r="J15" s="36"/>
      <c r="K15" s="42">
        <v>670</v>
      </c>
      <c r="L15" s="36"/>
      <c r="M15" s="42">
        <v>739</v>
      </c>
    </row>
    <row r="16" spans="1:13" s="16" customFormat="1" ht="22.5" customHeight="1">
      <c r="A16" s="1" t="s">
        <v>232</v>
      </c>
      <c r="D16" s="36"/>
      <c r="E16" s="119">
        <v>13</v>
      </c>
      <c r="F16" s="36"/>
      <c r="G16" s="118">
        <v>979</v>
      </c>
      <c r="H16" s="36"/>
      <c r="I16" s="118">
        <v>0</v>
      </c>
      <c r="J16" s="36"/>
      <c r="K16" s="42">
        <v>1004</v>
      </c>
      <c r="L16" s="36"/>
      <c r="M16" s="42">
        <v>0</v>
      </c>
    </row>
    <row r="17" spans="1:13" s="16" customFormat="1" ht="22.5" customHeight="1">
      <c r="A17" s="1" t="s">
        <v>227</v>
      </c>
      <c r="D17" s="45"/>
      <c r="E17" s="119"/>
      <c r="F17" s="45"/>
      <c r="G17" s="118">
        <v>621601</v>
      </c>
      <c r="H17" s="45"/>
      <c r="I17" s="118">
        <v>-41079</v>
      </c>
      <c r="J17" s="45"/>
      <c r="K17" s="42">
        <v>-131093</v>
      </c>
      <c r="L17" s="45"/>
      <c r="M17" s="42">
        <v>21611</v>
      </c>
    </row>
    <row r="18" spans="1:13" s="16" customFormat="1" ht="22.5" customHeight="1">
      <c r="A18" s="16" t="s">
        <v>237</v>
      </c>
      <c r="D18" s="36"/>
      <c r="E18" s="10"/>
      <c r="F18" s="36"/>
      <c r="G18" s="118">
        <v>-349845</v>
      </c>
      <c r="H18" s="36"/>
      <c r="I18" s="118">
        <v>105461</v>
      </c>
      <c r="J18" s="36"/>
      <c r="K18" s="42">
        <v>0</v>
      </c>
      <c r="L18" s="36"/>
      <c r="M18" s="42">
        <v>0</v>
      </c>
    </row>
    <row r="19" spans="1:13" s="16" customFormat="1" ht="22.5" customHeight="1">
      <c r="A19" s="1" t="s">
        <v>228</v>
      </c>
      <c r="D19" s="45"/>
      <c r="E19" s="119"/>
      <c r="F19" s="45"/>
      <c r="G19" s="118">
        <v>400</v>
      </c>
      <c r="H19" s="45"/>
      <c r="I19" s="118">
        <v>-367</v>
      </c>
      <c r="J19" s="45"/>
      <c r="K19" s="42">
        <v>470</v>
      </c>
      <c r="L19" s="45"/>
      <c r="M19" s="42">
        <v>-255</v>
      </c>
    </row>
    <row r="20" spans="1:13" s="16" customFormat="1" ht="22.5" customHeight="1">
      <c r="A20" s="1" t="s">
        <v>243</v>
      </c>
      <c r="D20" s="45"/>
      <c r="E20" s="119"/>
      <c r="F20" s="45"/>
      <c r="G20" s="42">
        <v>-375</v>
      </c>
      <c r="H20" s="45"/>
      <c r="I20" s="118">
        <v>0</v>
      </c>
      <c r="J20" s="45"/>
      <c r="K20" s="42">
        <v>-375</v>
      </c>
      <c r="L20" s="45"/>
      <c r="M20" s="42">
        <v>0</v>
      </c>
    </row>
    <row r="21" spans="1:13" s="16" customFormat="1" ht="22.5" customHeight="1">
      <c r="A21" s="16" t="s">
        <v>229</v>
      </c>
      <c r="B21" s="1"/>
      <c r="D21" s="45"/>
      <c r="E21" s="119"/>
      <c r="F21" s="45"/>
      <c r="G21" s="118">
        <v>-38496</v>
      </c>
      <c r="H21" s="45"/>
      <c r="I21" s="118">
        <v>-23628</v>
      </c>
      <c r="J21" s="45"/>
      <c r="K21" s="42">
        <v>0</v>
      </c>
      <c r="L21" s="45"/>
      <c r="M21" s="42">
        <v>0</v>
      </c>
    </row>
    <row r="22" spans="1:13" s="16" customFormat="1" ht="22.5" customHeight="1">
      <c r="A22" s="16" t="s">
        <v>219</v>
      </c>
      <c r="B22" s="1"/>
      <c r="D22" s="45"/>
      <c r="E22" s="119"/>
      <c r="F22" s="45"/>
      <c r="G22" s="118"/>
      <c r="H22" s="45"/>
      <c r="I22" s="118"/>
      <c r="J22" s="45"/>
      <c r="K22" s="42"/>
      <c r="L22" s="45"/>
      <c r="M22" s="42"/>
    </row>
    <row r="23" spans="1:13" s="16" customFormat="1" ht="22.5" customHeight="1">
      <c r="A23" s="1"/>
      <c r="B23" s="16" t="s">
        <v>242</v>
      </c>
      <c r="D23" s="45"/>
      <c r="E23" s="10">
        <v>5</v>
      </c>
      <c r="F23" s="45"/>
      <c r="G23" s="118">
        <v>-1480640</v>
      </c>
      <c r="H23" s="45"/>
      <c r="I23" s="118">
        <v>-1081128</v>
      </c>
      <c r="J23" s="45"/>
      <c r="K23" s="42">
        <v>0</v>
      </c>
      <c r="L23" s="45"/>
      <c r="M23" s="42">
        <v>0</v>
      </c>
    </row>
    <row r="24" spans="1:13" s="16" customFormat="1" ht="22.5" customHeight="1">
      <c r="A24" s="1" t="s">
        <v>138</v>
      </c>
      <c r="D24" s="36"/>
      <c r="E24" s="121"/>
      <c r="F24" s="36"/>
      <c r="G24" s="118">
        <v>33051</v>
      </c>
      <c r="H24" s="36"/>
      <c r="I24" s="118">
        <v>9102</v>
      </c>
      <c r="J24" s="36"/>
      <c r="K24" s="42">
        <v>0</v>
      </c>
      <c r="L24" s="36"/>
      <c r="M24" s="42">
        <v>0</v>
      </c>
    </row>
    <row r="25" spans="1:13" s="16" customFormat="1" ht="22.5" customHeight="1">
      <c r="A25" s="1" t="s">
        <v>233</v>
      </c>
      <c r="D25" s="36"/>
      <c r="E25" s="122"/>
      <c r="F25" s="36"/>
      <c r="G25" s="118">
        <v>251241</v>
      </c>
      <c r="H25" s="36"/>
      <c r="I25" s="118">
        <v>-25565</v>
      </c>
      <c r="J25" s="36"/>
      <c r="K25" s="42">
        <v>0</v>
      </c>
      <c r="L25" s="36"/>
      <c r="M25" s="42">
        <v>0</v>
      </c>
    </row>
    <row r="26" spans="1:13" s="16" customFormat="1" ht="22.5" customHeight="1">
      <c r="A26" s="1" t="s">
        <v>50</v>
      </c>
      <c r="D26" s="116"/>
      <c r="E26" s="119"/>
      <c r="F26" s="116"/>
      <c r="G26" s="118">
        <v>0</v>
      </c>
      <c r="H26" s="116"/>
      <c r="I26" s="118">
        <v>0</v>
      </c>
      <c r="J26" s="116"/>
      <c r="K26" s="42">
        <v>-537752</v>
      </c>
      <c r="L26" s="116"/>
      <c r="M26" s="42">
        <v>-187983</v>
      </c>
    </row>
    <row r="27" spans="1:13" s="16" customFormat="1" ht="22.5" customHeight="1">
      <c r="A27" s="1" t="s">
        <v>51</v>
      </c>
      <c r="D27" s="116"/>
      <c r="E27" s="119"/>
      <c r="F27" s="116"/>
      <c r="G27" s="118">
        <v>-33418</v>
      </c>
      <c r="H27" s="116"/>
      <c r="I27" s="118">
        <v>-55279</v>
      </c>
      <c r="J27" s="116"/>
      <c r="K27" s="42">
        <v>-30628</v>
      </c>
      <c r="L27" s="116"/>
      <c r="M27" s="42">
        <v>-35986</v>
      </c>
    </row>
    <row r="28" spans="1:13" s="16" customFormat="1" ht="22.5" customHeight="1">
      <c r="D28" s="36"/>
      <c r="E28" s="119"/>
      <c r="F28" s="36"/>
      <c r="G28" s="123">
        <f>SUM(G10:G27)</f>
        <v>1317205</v>
      </c>
      <c r="H28" s="36"/>
      <c r="I28" s="123">
        <f>SUM(I10:I27)</f>
        <v>1670147</v>
      </c>
      <c r="J28" s="36"/>
      <c r="K28" s="123">
        <f>SUM(K10:K27)</f>
        <v>-105212</v>
      </c>
      <c r="L28" s="36"/>
      <c r="M28" s="123">
        <f>SUM(M10:M27)</f>
        <v>-99763</v>
      </c>
    </row>
    <row r="29" spans="1:13" s="16" customFormat="1" ht="22.5" customHeight="1">
      <c r="A29" s="41" t="s">
        <v>74</v>
      </c>
      <c r="D29" s="45"/>
      <c r="E29" s="119"/>
      <c r="F29" s="45"/>
      <c r="H29" s="45"/>
      <c r="J29" s="45"/>
      <c r="K29" s="118"/>
      <c r="L29" s="45"/>
      <c r="M29" s="118"/>
    </row>
    <row r="30" spans="1:13" s="16" customFormat="1" ht="22.5" customHeight="1">
      <c r="A30" s="1" t="s">
        <v>8</v>
      </c>
      <c r="D30" s="45"/>
      <c r="E30" s="119"/>
      <c r="F30" s="45"/>
      <c r="G30" s="42">
        <v>-2084446</v>
      </c>
      <c r="H30" s="45"/>
      <c r="I30" s="118">
        <v>-2242097</v>
      </c>
      <c r="J30" s="45"/>
      <c r="K30" s="118">
        <v>0</v>
      </c>
      <c r="L30" s="45"/>
      <c r="M30" s="118">
        <v>0</v>
      </c>
    </row>
    <row r="31" spans="1:13" s="16" customFormat="1" ht="22.5" customHeight="1">
      <c r="A31" s="1" t="s">
        <v>9</v>
      </c>
      <c r="D31" s="45"/>
      <c r="E31" s="119"/>
      <c r="F31" s="45"/>
      <c r="G31" s="42">
        <v>-18681</v>
      </c>
      <c r="H31" s="45"/>
      <c r="I31" s="118">
        <v>204281</v>
      </c>
      <c r="J31" s="45"/>
      <c r="K31" s="118">
        <v>0</v>
      </c>
      <c r="L31" s="45"/>
      <c r="M31" s="118">
        <v>0</v>
      </c>
    </row>
    <row r="32" spans="1:13" s="16" customFormat="1" ht="22.5" customHeight="1">
      <c r="A32" s="110" t="s">
        <v>101</v>
      </c>
      <c r="B32" s="110"/>
      <c r="C32" s="110"/>
      <c r="D32" s="45"/>
      <c r="E32" s="119"/>
      <c r="F32" s="45"/>
      <c r="G32" s="42">
        <v>1812</v>
      </c>
      <c r="H32" s="45"/>
      <c r="I32" s="118">
        <v>252930</v>
      </c>
      <c r="J32" s="45"/>
      <c r="K32" s="118">
        <v>-9415</v>
      </c>
      <c r="L32" s="45"/>
      <c r="M32" s="118">
        <v>-2135</v>
      </c>
    </row>
    <row r="33" spans="1:13" s="16" customFormat="1" ht="22.5" customHeight="1">
      <c r="A33" s="1" t="s">
        <v>119</v>
      </c>
      <c r="D33" s="45"/>
      <c r="E33" s="124"/>
      <c r="F33" s="45"/>
      <c r="G33" s="42">
        <v>-8263</v>
      </c>
      <c r="H33" s="45"/>
      <c r="I33" s="118">
        <v>9044</v>
      </c>
      <c r="J33" s="45"/>
      <c r="K33" s="118">
        <v>-14400</v>
      </c>
      <c r="L33" s="45"/>
      <c r="M33" s="118">
        <v>8042</v>
      </c>
    </row>
    <row r="34" spans="1:13" s="16" customFormat="1" ht="22.5" customHeight="1">
      <c r="A34" s="111" t="s">
        <v>225</v>
      </c>
      <c r="B34" s="110"/>
      <c r="C34" s="110"/>
      <c r="D34" s="45"/>
      <c r="E34" s="124"/>
      <c r="F34" s="45"/>
      <c r="G34" s="42">
        <v>822803</v>
      </c>
      <c r="H34" s="45"/>
      <c r="I34" s="118">
        <v>418177</v>
      </c>
      <c r="J34" s="45"/>
      <c r="K34" s="118">
        <v>0</v>
      </c>
      <c r="L34" s="45"/>
      <c r="M34" s="118">
        <v>0</v>
      </c>
    </row>
    <row r="35" spans="1:13" s="16" customFormat="1" ht="22.5" customHeight="1">
      <c r="A35" s="1" t="s">
        <v>13</v>
      </c>
      <c r="D35" s="45"/>
      <c r="E35" s="119"/>
      <c r="F35" s="45"/>
      <c r="G35" s="42">
        <v>27060</v>
      </c>
      <c r="H35" s="45"/>
      <c r="I35" s="118">
        <v>62151</v>
      </c>
      <c r="J35" s="45"/>
      <c r="K35" s="118">
        <v>0</v>
      </c>
      <c r="L35" s="45"/>
      <c r="M35" s="118">
        <v>0</v>
      </c>
    </row>
    <row r="36" spans="1:13" s="16" customFormat="1" ht="22.5" customHeight="1">
      <c r="A36" s="1" t="s">
        <v>75</v>
      </c>
      <c r="D36" s="45"/>
      <c r="E36" s="119"/>
      <c r="F36" s="45"/>
      <c r="G36" s="42">
        <v>9633</v>
      </c>
      <c r="H36" s="45"/>
      <c r="I36" s="118">
        <v>-561736</v>
      </c>
      <c r="J36" s="45"/>
      <c r="K36" s="118">
        <v>-86</v>
      </c>
      <c r="L36" s="45"/>
      <c r="M36" s="118">
        <v>422</v>
      </c>
    </row>
    <row r="37" spans="1:13" s="16" customFormat="1" ht="22.5" customHeight="1">
      <c r="A37" s="1" t="s">
        <v>150</v>
      </c>
      <c r="D37" s="45"/>
      <c r="E37" s="119"/>
      <c r="F37" s="45"/>
      <c r="G37" s="42">
        <v>-881390</v>
      </c>
      <c r="H37" s="45"/>
      <c r="I37" s="118">
        <v>1512078</v>
      </c>
      <c r="J37" s="45"/>
      <c r="K37" s="118">
        <v>0</v>
      </c>
      <c r="L37" s="45"/>
      <c r="M37" s="118">
        <v>0</v>
      </c>
    </row>
    <row r="38" spans="1:13" s="16" customFormat="1" ht="22.5" customHeight="1">
      <c r="A38" s="1" t="s">
        <v>102</v>
      </c>
      <c r="D38" s="45"/>
      <c r="E38" s="119"/>
      <c r="F38" s="45"/>
      <c r="G38" s="42">
        <v>-774124</v>
      </c>
      <c r="H38" s="45"/>
      <c r="I38" s="118">
        <v>-400163</v>
      </c>
      <c r="J38" s="45"/>
      <c r="K38" s="118">
        <v>-127942</v>
      </c>
      <c r="L38" s="45"/>
      <c r="M38" s="118">
        <v>-178296</v>
      </c>
    </row>
    <row r="39" spans="1:13" s="16" customFormat="1" ht="22.5" customHeight="1">
      <c r="A39" s="1" t="s">
        <v>197</v>
      </c>
      <c r="D39" s="45"/>
      <c r="E39" s="119"/>
      <c r="F39" s="45"/>
      <c r="G39" s="42">
        <v>41311</v>
      </c>
      <c r="H39" s="45"/>
      <c r="I39" s="118">
        <v>80831</v>
      </c>
      <c r="J39" s="45"/>
      <c r="K39" s="118">
        <v>-333</v>
      </c>
      <c r="L39" s="45"/>
      <c r="M39" s="118">
        <v>-358</v>
      </c>
    </row>
    <row r="40" spans="1:13" s="16" customFormat="1" ht="22.5" customHeight="1">
      <c r="A40" s="1" t="s">
        <v>122</v>
      </c>
      <c r="D40" s="116"/>
      <c r="E40" s="119"/>
      <c r="F40" s="116"/>
      <c r="G40" s="42">
        <v>4801</v>
      </c>
      <c r="H40" s="116"/>
      <c r="I40" s="118">
        <v>-20020</v>
      </c>
      <c r="J40" s="116"/>
      <c r="K40" s="118">
        <v>4758</v>
      </c>
      <c r="L40" s="116"/>
      <c r="M40" s="118">
        <v>-22197</v>
      </c>
    </row>
    <row r="41" spans="1:13" s="16" customFormat="1" ht="22.5" customHeight="1">
      <c r="A41" s="1" t="s">
        <v>104</v>
      </c>
      <c r="D41" s="116"/>
      <c r="E41" s="119"/>
      <c r="F41" s="116"/>
      <c r="G41" s="51">
        <v>1291</v>
      </c>
      <c r="H41" s="116"/>
      <c r="I41" s="125">
        <v>1278</v>
      </c>
      <c r="J41" s="116"/>
      <c r="K41" s="125">
        <v>0</v>
      </c>
      <c r="L41" s="116"/>
      <c r="M41" s="125">
        <v>0</v>
      </c>
    </row>
    <row r="42" spans="1:13" s="16" customFormat="1" ht="22.5" customHeight="1">
      <c r="A42" s="16" t="s">
        <v>120</v>
      </c>
      <c r="D42" s="116"/>
      <c r="E42" s="119"/>
      <c r="F42" s="116"/>
      <c r="G42" s="118">
        <f>SUM(G28:G41)</f>
        <v>-1540988</v>
      </c>
      <c r="H42" s="116"/>
      <c r="I42" s="118">
        <f>SUM(I28:I41)</f>
        <v>986901</v>
      </c>
      <c r="J42" s="116"/>
      <c r="K42" s="118">
        <f>SUM(K28:K41)</f>
        <v>-252630</v>
      </c>
      <c r="L42" s="116"/>
      <c r="M42" s="118">
        <f>SUM(M28:M41)</f>
        <v>-294285</v>
      </c>
    </row>
    <row r="43" spans="1:13" s="16" customFormat="1" ht="22.5" customHeight="1">
      <c r="A43" s="1" t="s">
        <v>198</v>
      </c>
      <c r="D43" s="116"/>
      <c r="E43" s="119"/>
      <c r="F43" s="116"/>
      <c r="G43" s="118">
        <v>-83653</v>
      </c>
      <c r="H43" s="116"/>
      <c r="I43" s="118">
        <v>-87421</v>
      </c>
      <c r="J43" s="116"/>
      <c r="K43" s="118">
        <v>-3197</v>
      </c>
      <c r="L43" s="116"/>
      <c r="M43" s="118">
        <v>-2453</v>
      </c>
    </row>
    <row r="44" spans="1:13" s="17" customFormat="1" ht="22.5" customHeight="1">
      <c r="A44" s="17" t="s">
        <v>121</v>
      </c>
      <c r="D44" s="36"/>
      <c r="E44" s="119"/>
      <c r="F44" s="36"/>
      <c r="G44" s="126">
        <f>SUM(G42:G43)</f>
        <v>-1624641</v>
      </c>
      <c r="H44" s="36"/>
      <c r="I44" s="126">
        <f>SUM(I42:I43)</f>
        <v>899480</v>
      </c>
      <c r="J44" s="36"/>
      <c r="K44" s="126">
        <f>SUM(K42:K43)</f>
        <v>-255827</v>
      </c>
      <c r="L44" s="36"/>
      <c r="M44" s="126">
        <f>SUM(M42:M43)</f>
        <v>-296738</v>
      </c>
    </row>
    <row r="45" spans="1:13" s="46" customFormat="1" ht="9.9499999999999993" customHeight="1">
      <c r="A45" s="128"/>
      <c r="B45" s="128"/>
      <c r="C45" s="128"/>
      <c r="D45" s="115"/>
      <c r="E45" s="36"/>
      <c r="F45" s="115"/>
      <c r="G45" s="128"/>
      <c r="H45" s="115"/>
      <c r="I45" s="128"/>
      <c r="J45" s="115"/>
      <c r="K45" s="128"/>
      <c r="L45" s="115"/>
      <c r="M45" s="128"/>
    </row>
    <row r="46" spans="1:13" s="16" customFormat="1" ht="22.5" customHeight="1">
      <c r="A46" s="149" t="s">
        <v>166</v>
      </c>
      <c r="B46" s="149"/>
      <c r="C46" s="149"/>
      <c r="D46" s="149"/>
      <c r="E46" s="149"/>
      <c r="F46" s="149"/>
      <c r="G46" s="149"/>
      <c r="H46" s="149"/>
      <c r="I46" s="149"/>
      <c r="J46" s="149"/>
      <c r="K46" s="149"/>
      <c r="L46" s="149"/>
      <c r="M46" s="149"/>
    </row>
    <row r="47" spans="1:13" s="16" customFormat="1" ht="22.5" customHeight="1">
      <c r="A47" s="145" t="s">
        <v>98</v>
      </c>
      <c r="B47" s="145"/>
      <c r="C47" s="145"/>
      <c r="D47" s="145"/>
      <c r="E47" s="145"/>
      <c r="F47" s="145"/>
      <c r="G47" s="145"/>
      <c r="H47" s="145"/>
      <c r="I47" s="145"/>
      <c r="J47" s="145"/>
      <c r="K47" s="145"/>
      <c r="L47" s="145"/>
      <c r="M47" s="145"/>
    </row>
    <row r="48" spans="1:13" s="46" customFormat="1" ht="9" customHeight="1">
      <c r="A48" s="128"/>
      <c r="B48" s="128"/>
      <c r="C48" s="128"/>
      <c r="D48" s="115"/>
      <c r="E48" s="36"/>
      <c r="F48" s="115"/>
      <c r="G48" s="128"/>
      <c r="H48" s="115"/>
      <c r="I48" s="128"/>
      <c r="J48" s="115"/>
      <c r="K48" s="128"/>
      <c r="L48" s="115"/>
      <c r="M48" s="128"/>
    </row>
    <row r="49" spans="1:13" s="16" customFormat="1" ht="22.5" customHeight="1">
      <c r="A49" s="26"/>
      <c r="B49" s="26"/>
      <c r="C49" s="26"/>
      <c r="D49" s="78"/>
      <c r="E49" s="119"/>
      <c r="F49" s="78"/>
      <c r="G49" s="148" t="s">
        <v>1</v>
      </c>
      <c r="H49" s="148"/>
      <c r="I49" s="148"/>
      <c r="J49" s="78"/>
      <c r="K49" s="148" t="s">
        <v>2</v>
      </c>
      <c r="L49" s="148"/>
      <c r="M49" s="148"/>
    </row>
    <row r="50" spans="1:13" s="16" customFormat="1" ht="22.5" customHeight="1">
      <c r="A50" s="26"/>
      <c r="B50" s="26"/>
      <c r="C50" s="26"/>
      <c r="D50" s="78"/>
      <c r="E50" s="119"/>
      <c r="F50" s="78"/>
      <c r="G50" s="146" t="s">
        <v>108</v>
      </c>
      <c r="H50" s="146"/>
      <c r="I50" s="146"/>
      <c r="J50" s="78"/>
      <c r="K50" s="146" t="s">
        <v>108</v>
      </c>
      <c r="L50" s="146"/>
      <c r="M50" s="146"/>
    </row>
    <row r="51" spans="1:13" s="16" customFormat="1" ht="22.5" customHeight="1">
      <c r="A51" s="17"/>
      <c r="B51" s="17"/>
      <c r="C51" s="17"/>
      <c r="E51" s="119"/>
      <c r="G51" s="146" t="s">
        <v>161</v>
      </c>
      <c r="H51" s="146"/>
      <c r="I51" s="146"/>
      <c r="K51" s="146" t="s">
        <v>161</v>
      </c>
      <c r="L51" s="146"/>
      <c r="M51" s="146"/>
    </row>
    <row r="52" spans="1:13" s="16" customFormat="1" ht="22.5" customHeight="1">
      <c r="A52" s="17"/>
      <c r="C52" s="17"/>
      <c r="D52" s="65"/>
      <c r="E52" s="10" t="s">
        <v>5</v>
      </c>
      <c r="F52" s="65"/>
      <c r="G52" s="117">
        <v>2563</v>
      </c>
      <c r="H52" s="65"/>
      <c r="I52" s="117">
        <v>2562</v>
      </c>
      <c r="J52" s="65"/>
      <c r="K52" s="117">
        <v>2563</v>
      </c>
      <c r="L52" s="65"/>
      <c r="M52" s="117">
        <v>2562</v>
      </c>
    </row>
    <row r="53" spans="1:13" s="16" customFormat="1" ht="22.5" customHeight="1">
      <c r="A53" s="26"/>
      <c r="B53" s="26"/>
      <c r="C53" s="26"/>
      <c r="D53" s="78"/>
      <c r="E53" s="119"/>
      <c r="F53" s="78"/>
      <c r="G53" s="147" t="s">
        <v>93</v>
      </c>
      <c r="H53" s="147"/>
      <c r="I53" s="147"/>
      <c r="J53" s="147"/>
      <c r="K53" s="147"/>
      <c r="L53" s="147"/>
      <c r="M53" s="147"/>
    </row>
    <row r="54" spans="1:13" s="16" customFormat="1" ht="22.5" customHeight="1">
      <c r="A54" s="32" t="s">
        <v>76</v>
      </c>
      <c r="D54" s="45"/>
      <c r="E54" s="119"/>
      <c r="F54" s="45"/>
      <c r="G54" s="118"/>
      <c r="H54" s="45"/>
      <c r="I54" s="118"/>
      <c r="J54" s="45"/>
      <c r="K54" s="118"/>
      <c r="L54" s="45"/>
      <c r="M54" s="118"/>
    </row>
    <row r="55" spans="1:13" s="16" customFormat="1" ht="22.5" customHeight="1">
      <c r="A55" s="16" t="s">
        <v>234</v>
      </c>
      <c r="E55" s="119"/>
      <c r="G55" s="118">
        <v>3698906</v>
      </c>
      <c r="I55" s="118">
        <v>1166559</v>
      </c>
      <c r="K55" s="118">
        <v>10100</v>
      </c>
      <c r="M55" s="118">
        <v>1559</v>
      </c>
    </row>
    <row r="56" spans="1:13" s="16" customFormat="1" ht="22.5" customHeight="1">
      <c r="A56" s="16" t="s">
        <v>123</v>
      </c>
      <c r="E56" s="119">
        <v>4</v>
      </c>
      <c r="G56" s="118">
        <v>0</v>
      </c>
      <c r="I56" s="118">
        <v>0</v>
      </c>
      <c r="K56" s="118">
        <v>314000</v>
      </c>
      <c r="M56" s="118">
        <v>0</v>
      </c>
    </row>
    <row r="57" spans="1:13" s="16" customFormat="1" ht="22.5" customHeight="1">
      <c r="A57" s="16" t="s">
        <v>11</v>
      </c>
      <c r="E57" s="119">
        <v>4</v>
      </c>
      <c r="G57" s="118">
        <v>-5000</v>
      </c>
      <c r="I57" s="118">
        <v>0</v>
      </c>
      <c r="K57" s="118">
        <v>-305000</v>
      </c>
      <c r="M57" s="118">
        <v>0</v>
      </c>
    </row>
    <row r="58" spans="1:13" s="16" customFormat="1" ht="22.5" customHeight="1">
      <c r="A58" s="16" t="s">
        <v>240</v>
      </c>
      <c r="E58" s="119">
        <v>6</v>
      </c>
      <c r="G58" s="118">
        <v>1960</v>
      </c>
      <c r="I58" s="118">
        <v>0</v>
      </c>
      <c r="K58" s="118">
        <v>1960</v>
      </c>
      <c r="M58" s="118">
        <v>0</v>
      </c>
    </row>
    <row r="59" spans="1:13" s="16" customFormat="1" ht="22.5" customHeight="1">
      <c r="A59" s="16" t="s">
        <v>244</v>
      </c>
      <c r="E59" s="119"/>
      <c r="G59" s="118">
        <v>-3766</v>
      </c>
      <c r="I59" s="118">
        <v>0</v>
      </c>
      <c r="K59" s="118">
        <v>0</v>
      </c>
      <c r="M59" s="118">
        <v>0</v>
      </c>
    </row>
    <row r="60" spans="1:13" s="16" customFormat="1" ht="22.5" customHeight="1">
      <c r="A60" s="16" t="s">
        <v>139</v>
      </c>
      <c r="E60" s="119">
        <v>5</v>
      </c>
      <c r="G60" s="118">
        <v>-196906</v>
      </c>
      <c r="I60" s="118">
        <v>-83370</v>
      </c>
      <c r="K60" s="118">
        <v>0</v>
      </c>
      <c r="M60" s="118">
        <v>-83370</v>
      </c>
    </row>
    <row r="61" spans="1:13" s="16" customFormat="1" ht="22.5" customHeight="1">
      <c r="A61" s="1" t="s">
        <v>235</v>
      </c>
      <c r="G61" s="118">
        <v>0</v>
      </c>
      <c r="I61" s="118">
        <v>-254478</v>
      </c>
      <c r="K61" s="118">
        <v>0</v>
      </c>
      <c r="M61" s="118">
        <v>0</v>
      </c>
    </row>
    <row r="62" spans="1:13" s="16" customFormat="1" ht="22.5" customHeight="1">
      <c r="A62" s="1" t="s">
        <v>199</v>
      </c>
      <c r="G62" s="118">
        <v>-1775910</v>
      </c>
      <c r="I62" s="118">
        <v>-139490</v>
      </c>
      <c r="K62" s="118">
        <v>0</v>
      </c>
      <c r="M62" s="118">
        <v>-2166</v>
      </c>
    </row>
    <row r="63" spans="1:13" s="16" customFormat="1" ht="22.5" customHeight="1">
      <c r="A63" s="1" t="s">
        <v>124</v>
      </c>
      <c r="G63" s="118">
        <v>0</v>
      </c>
      <c r="I63" s="118">
        <v>-589</v>
      </c>
      <c r="K63" s="118">
        <v>0</v>
      </c>
      <c r="M63" s="118">
        <v>-225</v>
      </c>
    </row>
    <row r="64" spans="1:13" s="16" customFormat="1" ht="22.5" customHeight="1">
      <c r="A64" s="1" t="s">
        <v>78</v>
      </c>
      <c r="G64" s="118">
        <v>516142</v>
      </c>
      <c r="I64" s="118">
        <v>1585413</v>
      </c>
      <c r="K64" s="118">
        <v>538352</v>
      </c>
      <c r="M64" s="118">
        <v>200801</v>
      </c>
    </row>
    <row r="65" spans="1:13" s="16" customFormat="1" ht="22.5" customHeight="1">
      <c r="A65" s="1" t="s">
        <v>77</v>
      </c>
      <c r="G65" s="118">
        <v>37692</v>
      </c>
      <c r="I65" s="118">
        <v>54945</v>
      </c>
      <c r="K65" s="118">
        <v>9672</v>
      </c>
      <c r="M65" s="118">
        <v>24385</v>
      </c>
    </row>
    <row r="66" spans="1:13" s="17" customFormat="1" ht="22.5" customHeight="1">
      <c r="A66" s="15" t="s">
        <v>231</v>
      </c>
      <c r="D66" s="36"/>
      <c r="E66" s="119"/>
      <c r="F66" s="36"/>
      <c r="G66" s="126">
        <f>SUM(G55:G65)</f>
        <v>2273118</v>
      </c>
      <c r="H66" s="36"/>
      <c r="I66" s="126">
        <f>SUM(I55:I65)</f>
        <v>2328990</v>
      </c>
      <c r="J66" s="36"/>
      <c r="K66" s="126">
        <f>SUM(K55:K65)</f>
        <v>569084</v>
      </c>
      <c r="L66" s="36"/>
      <c r="M66" s="126">
        <f>SUM(M55:M65)</f>
        <v>140984</v>
      </c>
    </row>
    <row r="67" spans="1:13" s="46" customFormat="1" ht="9" customHeight="1">
      <c r="A67" s="128"/>
      <c r="B67" s="128"/>
      <c r="C67" s="128"/>
      <c r="D67" s="115"/>
      <c r="E67" s="36"/>
      <c r="F67" s="115"/>
      <c r="G67" s="128"/>
      <c r="H67" s="115"/>
      <c r="I67" s="128"/>
      <c r="J67" s="115"/>
      <c r="K67" s="128"/>
      <c r="L67" s="115"/>
      <c r="M67" s="128"/>
    </row>
    <row r="68" spans="1:13" s="16" customFormat="1" ht="22.5" customHeight="1">
      <c r="A68" s="32" t="s">
        <v>79</v>
      </c>
      <c r="D68" s="45"/>
      <c r="E68" s="119"/>
      <c r="F68" s="45"/>
      <c r="G68" s="118"/>
      <c r="H68" s="45"/>
      <c r="I68" s="118"/>
      <c r="J68" s="45"/>
      <c r="K68" s="118"/>
      <c r="L68" s="45"/>
      <c r="M68" s="118"/>
    </row>
    <row r="69" spans="1:13" s="16" customFormat="1" ht="22.5" customHeight="1">
      <c r="A69" s="112" t="s">
        <v>82</v>
      </c>
      <c r="D69" s="45"/>
      <c r="E69" s="119"/>
      <c r="F69" s="45"/>
      <c r="G69" s="118">
        <v>2111956</v>
      </c>
      <c r="H69" s="45"/>
      <c r="I69" s="118">
        <v>260664</v>
      </c>
      <c r="J69" s="45"/>
      <c r="K69" s="118">
        <v>0</v>
      </c>
      <c r="L69" s="45"/>
      <c r="M69" s="118">
        <v>0</v>
      </c>
    </row>
    <row r="70" spans="1:13" s="16" customFormat="1" ht="22.5" customHeight="1">
      <c r="A70" s="112" t="s">
        <v>200</v>
      </c>
      <c r="E70" s="119"/>
      <c r="G70" s="118">
        <v>-641752</v>
      </c>
      <c r="I70" s="118">
        <v>-114688</v>
      </c>
      <c r="K70" s="118">
        <v>0</v>
      </c>
      <c r="M70" s="118">
        <v>0</v>
      </c>
    </row>
    <row r="71" spans="1:13" s="16" customFormat="1" ht="22.5" customHeight="1">
      <c r="A71" s="110" t="s">
        <v>132</v>
      </c>
      <c r="B71" s="110"/>
      <c r="C71" s="110"/>
      <c r="E71" s="119"/>
      <c r="G71" s="118">
        <v>1018640</v>
      </c>
      <c r="I71" s="118">
        <v>0</v>
      </c>
      <c r="K71" s="118">
        <v>0</v>
      </c>
      <c r="M71" s="118">
        <v>0</v>
      </c>
    </row>
    <row r="72" spans="1:13" s="16" customFormat="1" ht="22.5" customHeight="1">
      <c r="A72" s="110" t="s">
        <v>143</v>
      </c>
      <c r="B72" s="110"/>
      <c r="C72" s="110"/>
      <c r="E72" s="119"/>
      <c r="G72" s="118">
        <v>-184114</v>
      </c>
      <c r="I72" s="118">
        <v>0</v>
      </c>
      <c r="K72" s="118">
        <v>0</v>
      </c>
      <c r="M72" s="118">
        <v>0</v>
      </c>
    </row>
    <row r="73" spans="1:13" s="16" customFormat="1" ht="22.5" customHeight="1">
      <c r="A73" s="112" t="s">
        <v>236</v>
      </c>
      <c r="B73" s="113"/>
      <c r="E73" s="119">
        <v>10</v>
      </c>
      <c r="G73" s="118">
        <v>-10587</v>
      </c>
      <c r="I73" s="118">
        <v>-313</v>
      </c>
      <c r="K73" s="118">
        <v>-4346</v>
      </c>
      <c r="M73" s="118">
        <v>0</v>
      </c>
    </row>
    <row r="74" spans="1:13" s="16" customFormat="1" ht="22.5" customHeight="1">
      <c r="A74" s="112" t="s">
        <v>81</v>
      </c>
      <c r="G74" s="118">
        <v>-969</v>
      </c>
      <c r="I74" s="118">
        <v>-406</v>
      </c>
      <c r="K74" s="118">
        <v>-969</v>
      </c>
      <c r="M74" s="118">
        <v>-406</v>
      </c>
    </row>
    <row r="75" spans="1:13" s="16" customFormat="1" ht="22.5" customHeight="1">
      <c r="A75" s="16" t="s">
        <v>80</v>
      </c>
      <c r="E75" s="119"/>
      <c r="G75" s="118">
        <v>-542931</v>
      </c>
      <c r="I75" s="118">
        <v>-514400</v>
      </c>
      <c r="K75" s="118">
        <v>0</v>
      </c>
      <c r="M75" s="118">
        <v>0</v>
      </c>
    </row>
    <row r="76" spans="1:13" s="17" customFormat="1" ht="22.5" customHeight="1">
      <c r="A76" s="15" t="s">
        <v>140</v>
      </c>
      <c r="D76" s="36"/>
      <c r="E76" s="36"/>
      <c r="F76" s="36"/>
      <c r="G76" s="129">
        <f>SUM(G69:G75)</f>
        <v>1750243</v>
      </c>
      <c r="H76" s="36"/>
      <c r="I76" s="129">
        <f>SUM(I69:I75)</f>
        <v>-369143</v>
      </c>
      <c r="J76" s="36"/>
      <c r="K76" s="129">
        <f>SUM(K69:K75)</f>
        <v>-5315</v>
      </c>
      <c r="L76" s="36"/>
      <c r="M76" s="129">
        <f>SUM(M69:M75)</f>
        <v>-406</v>
      </c>
    </row>
    <row r="77" spans="1:13" s="46" customFormat="1" ht="9" customHeight="1">
      <c r="A77" s="128"/>
      <c r="B77" s="128"/>
      <c r="C77" s="128"/>
      <c r="D77" s="115"/>
      <c r="E77" s="36"/>
      <c r="F77" s="115"/>
      <c r="G77" s="128"/>
      <c r="H77" s="115"/>
      <c r="I77" s="128"/>
      <c r="J77" s="115"/>
      <c r="K77" s="128"/>
      <c r="L77" s="115"/>
      <c r="M77" s="128"/>
    </row>
    <row r="78" spans="1:13" s="17" customFormat="1" ht="22.5" customHeight="1">
      <c r="A78" s="16" t="s">
        <v>158</v>
      </c>
      <c r="D78" s="45"/>
      <c r="E78" s="119"/>
      <c r="F78" s="45"/>
      <c r="H78" s="45"/>
      <c r="J78" s="45"/>
      <c r="L78" s="45"/>
    </row>
    <row r="79" spans="1:13" s="17" customFormat="1" ht="22.5" customHeight="1">
      <c r="A79" s="16"/>
      <c r="B79" s="16" t="s">
        <v>125</v>
      </c>
      <c r="C79" s="16"/>
      <c r="D79" s="45"/>
      <c r="E79" s="119"/>
      <c r="F79" s="45"/>
      <c r="G79" s="118">
        <f>SUM(G44,G66,G76)</f>
        <v>2398720</v>
      </c>
      <c r="H79" s="45"/>
      <c r="I79" s="118">
        <f>SUM(I44,I66,I76)</f>
        <v>2859327</v>
      </c>
      <c r="J79" s="118"/>
      <c r="K79" s="118">
        <f>SUM(K44,K66,K76)</f>
        <v>307942</v>
      </c>
      <c r="L79" s="45"/>
      <c r="M79" s="118">
        <f>SUM(M44+M66+M76)</f>
        <v>-156160</v>
      </c>
    </row>
    <row r="80" spans="1:13" s="17" customFormat="1" ht="22.5" customHeight="1">
      <c r="A80" s="16" t="s">
        <v>201</v>
      </c>
      <c r="B80" s="16"/>
      <c r="C80" s="16"/>
      <c r="D80" s="45"/>
      <c r="E80" s="119"/>
      <c r="F80" s="45"/>
      <c r="G80" s="51">
        <v>-69664</v>
      </c>
      <c r="H80" s="45"/>
      <c r="I80" s="51">
        <v>-74856</v>
      </c>
      <c r="J80" s="45"/>
      <c r="K80" s="51">
        <v>0</v>
      </c>
      <c r="L80" s="45"/>
      <c r="M80" s="51">
        <v>0</v>
      </c>
    </row>
    <row r="81" spans="1:13" s="17" customFormat="1" ht="22.5" customHeight="1">
      <c r="A81" s="17" t="s">
        <v>158</v>
      </c>
      <c r="B81" s="16"/>
      <c r="C81" s="16"/>
      <c r="D81" s="45"/>
      <c r="E81" s="119"/>
      <c r="F81" s="45"/>
      <c r="G81" s="43">
        <f>SUM(G79:G80)</f>
        <v>2329056</v>
      </c>
      <c r="H81" s="45"/>
      <c r="I81" s="43">
        <f>SUM(I79:I80)</f>
        <v>2784471</v>
      </c>
      <c r="J81" s="45"/>
      <c r="K81" s="43">
        <f>SUM(K79:K80)</f>
        <v>307942</v>
      </c>
      <c r="L81" s="45"/>
      <c r="M81" s="43">
        <f>SUM(M79:M80)</f>
        <v>-156160</v>
      </c>
    </row>
    <row r="82" spans="1:13" s="16" customFormat="1" ht="22.5" customHeight="1">
      <c r="A82" s="13" t="s">
        <v>159</v>
      </c>
      <c r="D82" s="116"/>
      <c r="E82" s="119"/>
      <c r="F82" s="116"/>
      <c r="G82" s="42">
        <v>4917163</v>
      </c>
      <c r="H82" s="116"/>
      <c r="I82" s="42">
        <v>11695247</v>
      </c>
      <c r="J82" s="116"/>
      <c r="K82" s="42">
        <v>1780104</v>
      </c>
      <c r="L82" s="116"/>
      <c r="M82" s="42">
        <v>4856977</v>
      </c>
    </row>
    <row r="83" spans="1:13" s="16" customFormat="1" ht="22.5" customHeight="1" thickBot="1">
      <c r="A83" s="15" t="s">
        <v>163</v>
      </c>
      <c r="B83" s="17"/>
      <c r="C83" s="17"/>
      <c r="D83" s="36"/>
      <c r="E83" s="36"/>
      <c r="F83" s="36"/>
      <c r="G83" s="130">
        <f>SUM(G81:G82)</f>
        <v>7246219</v>
      </c>
      <c r="H83" s="36"/>
      <c r="I83" s="130">
        <f>SUM(I81:I82)</f>
        <v>14479718</v>
      </c>
      <c r="J83" s="36"/>
      <c r="K83" s="130">
        <f>SUM(K81:K82)</f>
        <v>2088046</v>
      </c>
      <c r="L83" s="36"/>
      <c r="M83" s="130">
        <f>SUM(M81:M82)</f>
        <v>4700817</v>
      </c>
    </row>
    <row r="84" spans="1:13" s="46" customFormat="1" ht="9" customHeight="1" thickTop="1">
      <c r="A84" s="128"/>
      <c r="B84" s="128"/>
      <c r="C84" s="128"/>
      <c r="D84" s="115"/>
      <c r="E84" s="36"/>
      <c r="F84" s="115"/>
      <c r="G84" s="128"/>
      <c r="H84" s="115"/>
      <c r="I84" s="128"/>
      <c r="J84" s="115"/>
      <c r="K84" s="128"/>
      <c r="L84" s="115"/>
      <c r="M84" s="128"/>
    </row>
  </sheetData>
  <mergeCells count="17">
    <mergeCell ref="G53:M53"/>
    <mergeCell ref="G49:I49"/>
    <mergeCell ref="K49:M49"/>
    <mergeCell ref="G4:I4"/>
    <mergeCell ref="K4:M4"/>
    <mergeCell ref="G5:I5"/>
    <mergeCell ref="K5:M5"/>
    <mergeCell ref="G6:I6"/>
    <mergeCell ref="K6:M6"/>
    <mergeCell ref="G8:M8"/>
    <mergeCell ref="A46:M46"/>
    <mergeCell ref="A47:M47"/>
    <mergeCell ref="A2:M2"/>
    <mergeCell ref="G50:I50"/>
    <mergeCell ref="K50:M50"/>
    <mergeCell ref="G51:I51"/>
    <mergeCell ref="K51:M51"/>
  </mergeCells>
  <pageMargins left="0.8" right="0.5" top="0.48" bottom="0.5" header="0.5" footer="0.5"/>
  <pageSetup paperSize="9" scale="74" firstPageNumber="11" fitToHeight="2" orientation="portrait" useFirstPageNumber="1" r:id="rId1"/>
  <headerFooter>
    <oddFooter>&amp;L&amp;"Angsana New,Regular"&amp;15 หมายเหตุประกอบงบการเงินเป็นส่วนหนึ่งของงบการเงินระหว่างกาลนี้
&amp;C&amp;"Angsana New,Regular"&amp;15&amp;P</oddFooter>
  </headerFooter>
  <rowBreaks count="1" manualBreakCount="1">
    <brk id="4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8</vt:i4>
      </vt:variant>
    </vt:vector>
  </HeadingPairs>
  <TitlesOfParts>
    <vt:vector size="15" baseType="lpstr">
      <vt:lpstr>SFP (3-5)</vt:lpstr>
      <vt:lpstr>PL (6)</vt:lpstr>
      <vt:lpstr>EQ-Consol Q1-19 (7)</vt:lpstr>
      <vt:lpstr>EQ-Consol Q1-20 (8)</vt:lpstr>
      <vt:lpstr>EQ-Separate Q1-19 (9)</vt:lpstr>
      <vt:lpstr>EQ-Separate Q1-20 (10)</vt:lpstr>
      <vt:lpstr>CF (11-12)</vt:lpstr>
      <vt:lpstr>'CF (11-12)'!Print_Area</vt:lpstr>
      <vt:lpstr>'EQ-Consol Q1-19 (7)'!Print_Area</vt:lpstr>
      <vt:lpstr>'EQ-Consol Q1-20 (8)'!Print_Area</vt:lpstr>
      <vt:lpstr>'EQ-Separate Q1-19 (9)'!Print_Area</vt:lpstr>
      <vt:lpstr>'EQ-Separate Q1-20 (10)'!Print_Area</vt:lpstr>
      <vt:lpstr>'PL (6)'!Print_Area</vt:lpstr>
      <vt:lpstr>'SFP (3-5)'!Print_Area</vt:lpstr>
      <vt:lpstr>'PL (6)'!Print_Titles</vt:lpstr>
    </vt:vector>
  </TitlesOfParts>
  <Company>KPMG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cfongsamut</dc:creator>
  <cp:lastModifiedBy>Administrator</cp:lastModifiedBy>
  <cp:lastPrinted>2020-05-13T03:02:06Z</cp:lastPrinted>
  <dcterms:created xsi:type="dcterms:W3CDTF">2013-10-27T05:22:12Z</dcterms:created>
  <dcterms:modified xsi:type="dcterms:W3CDTF">2020-05-13T12:03:02Z</dcterms:modified>
</cp:coreProperties>
</file>